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Architektonicko -..." sheetId="2" r:id="rId2"/>
    <sheet name="PS 02 - Elektroinstalace" sheetId="3" r:id="rId3"/>
    <sheet name="PS 03 - Zdravotně technic..." sheetId="4" r:id="rId4"/>
    <sheet name="PS 04 - Ústřední vytápění" sheetId="5" r:id="rId5"/>
    <sheet name="PS 05 - NTL rozvod plynu" sheetId="6" r:id="rId6"/>
    <sheet name="PS 01 - Architektonicko -..._01" sheetId="7" r:id="rId7"/>
    <sheet name="PS 02 - Elektroinstalace_01" sheetId="8" r:id="rId8"/>
    <sheet name="PS 03 - Zdravotně technic..._01" sheetId="9" r:id="rId9"/>
    <sheet name="PS 04 - Ústřední vytápění_01" sheetId="10" r:id="rId10"/>
    <sheet name="PS 05 - NTL rozvod plynu_01" sheetId="11" r:id="rId11"/>
    <sheet name="SO 03 - Vedlejší náklady" sheetId="12" r:id="rId12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'PS 01 - Architektonicko -...'!$C$132:$K$314</definedName>
    <definedName name="_xlnm.Print_Area" localSheetId="1">'PS 01 - Architektonicko -...'!$C$4:$J$76,'PS 01 - Architektonicko -...'!$C$82:$J$112,'PS 01 - Architektonicko -...'!$C$118:$J$314</definedName>
    <definedName name="_xlnm.Print_Titles" localSheetId="1">'PS 01 - Architektonicko -...'!$132:$132</definedName>
    <definedName name="_xlnm._FilterDatabase" localSheetId="2" hidden="1">'PS 02 - Elektroinstalace'!$C$124:$K$464</definedName>
    <definedName name="_xlnm.Print_Area" localSheetId="2">'PS 02 - Elektroinstalace'!$C$4:$J$76,'PS 02 - Elektroinstalace'!$C$82:$J$104,'PS 02 - Elektroinstalace'!$C$110:$J$464</definedName>
    <definedName name="_xlnm.Print_Titles" localSheetId="2">'PS 02 - Elektroinstalace'!$124:$124</definedName>
    <definedName name="_xlnm._FilterDatabase" localSheetId="3" hidden="1">'PS 03 - Zdravotně technic...'!$C$129:$K$234</definedName>
    <definedName name="_xlnm.Print_Area" localSheetId="3">'PS 03 - Zdravotně technic...'!$C$4:$J$76,'PS 03 - Zdravotně technic...'!$C$82:$J$109,'PS 03 - Zdravotně technic...'!$C$115:$J$234</definedName>
    <definedName name="_xlnm.Print_Titles" localSheetId="3">'PS 03 - Zdravotně technic...'!$129:$129</definedName>
    <definedName name="_xlnm._FilterDatabase" localSheetId="4" hidden="1">'PS 04 - Ústřední vytápění'!$C$130:$K$234</definedName>
    <definedName name="_xlnm.Print_Area" localSheetId="4">'PS 04 - Ústřední vytápění'!$C$4:$J$76,'PS 04 - Ústřední vytápění'!$C$82:$J$110,'PS 04 - Ústřední vytápění'!$C$116:$J$234</definedName>
    <definedName name="_xlnm.Print_Titles" localSheetId="4">'PS 04 - Ústřední vytápění'!$130:$130</definedName>
    <definedName name="_xlnm._FilterDatabase" localSheetId="5" hidden="1">'PS 05 - NTL rozvod plynu'!$C$125:$K$168</definedName>
    <definedName name="_xlnm.Print_Area" localSheetId="5">'PS 05 - NTL rozvod plynu'!$C$4:$J$76,'PS 05 - NTL rozvod plynu'!$C$82:$J$105,'PS 05 - NTL rozvod plynu'!$C$111:$J$168</definedName>
    <definedName name="_xlnm.Print_Titles" localSheetId="5">'PS 05 - NTL rozvod plynu'!$125:$125</definedName>
    <definedName name="_xlnm._FilterDatabase" localSheetId="6" hidden="1">'PS 01 - Architektonicko -..._01'!$C$132:$K$310</definedName>
    <definedName name="_xlnm.Print_Area" localSheetId="6">'PS 01 - Architektonicko -..._01'!$C$4:$J$76,'PS 01 - Architektonicko -..._01'!$C$82:$J$112,'PS 01 - Architektonicko -..._01'!$C$118:$J$310</definedName>
    <definedName name="_xlnm.Print_Titles" localSheetId="6">'PS 01 - Architektonicko -..._01'!$132:$132</definedName>
    <definedName name="_xlnm._FilterDatabase" localSheetId="7" hidden="1">'PS 02 - Elektroinstalace_01'!$C$124:$K$464</definedName>
    <definedName name="_xlnm.Print_Area" localSheetId="7">'PS 02 - Elektroinstalace_01'!$C$4:$J$76,'PS 02 - Elektroinstalace_01'!$C$82:$J$104,'PS 02 - Elektroinstalace_01'!$C$110:$J$464</definedName>
    <definedName name="_xlnm.Print_Titles" localSheetId="7">'PS 02 - Elektroinstalace_01'!$124:$124</definedName>
    <definedName name="_xlnm._FilterDatabase" localSheetId="8" hidden="1">'PS 03 - Zdravotně technic..._01'!$C$129:$K$234</definedName>
    <definedName name="_xlnm.Print_Area" localSheetId="8">'PS 03 - Zdravotně technic..._01'!$C$4:$J$76,'PS 03 - Zdravotně technic..._01'!$C$82:$J$109,'PS 03 - Zdravotně technic..._01'!$C$115:$J$234</definedName>
    <definedName name="_xlnm.Print_Titles" localSheetId="8">'PS 03 - Zdravotně technic..._01'!$129:$129</definedName>
    <definedName name="_xlnm._FilterDatabase" localSheetId="9" hidden="1">'PS 04 - Ústřední vytápění_01'!$C$130:$K$234</definedName>
    <definedName name="_xlnm.Print_Area" localSheetId="9">'PS 04 - Ústřední vytápění_01'!$C$4:$J$76,'PS 04 - Ústřední vytápění_01'!$C$82:$J$110,'PS 04 - Ústřední vytápění_01'!$C$116:$J$234</definedName>
    <definedName name="_xlnm.Print_Titles" localSheetId="9">'PS 04 - Ústřední vytápění_01'!$130:$130</definedName>
    <definedName name="_xlnm._FilterDatabase" localSheetId="10" hidden="1">'PS 05 - NTL rozvod plynu_01'!$C$125:$K$168</definedName>
    <definedName name="_xlnm.Print_Area" localSheetId="10">'PS 05 - NTL rozvod plynu_01'!$C$4:$J$76,'PS 05 - NTL rozvod plynu_01'!$C$82:$J$105,'PS 05 - NTL rozvod plynu_01'!$C$111:$J$168</definedName>
    <definedName name="_xlnm.Print_Titles" localSheetId="10">'PS 05 - NTL rozvod plynu_01'!$125:$125</definedName>
    <definedName name="_xlnm._FilterDatabase" localSheetId="11" hidden="1">'SO 03 - Vedlejší náklady'!$C$120:$K$134</definedName>
    <definedName name="_xlnm.Print_Area" localSheetId="11">'SO 03 - Vedlejší náklady'!$C$4:$J$76,'SO 03 - Vedlejší náklady'!$C$82:$J$102,'SO 03 - Vedlejší náklady'!$C$108:$J$134</definedName>
    <definedName name="_xlnm.Print_Titles" localSheetId="11">'SO 03 - Vedlejší náklady'!$120:$120</definedName>
  </definedNames>
  <calcPr/>
</workbook>
</file>

<file path=xl/calcChain.xml><?xml version="1.0" encoding="utf-8"?>
<calcChain xmlns="http://schemas.openxmlformats.org/spreadsheetml/2006/main">
  <c i="12" l="1" r="J37"/>
  <c r="J36"/>
  <c i="1" r="AY107"/>
  <c i="12" r="J35"/>
  <c i="1" r="AX107"/>
  <c i="12" r="BI133"/>
  <c r="BG133"/>
  <c r="BF133"/>
  <c r="BE133"/>
  <c r="T133"/>
  <c r="T132"/>
  <c r="R133"/>
  <c r="R132"/>
  <c r="P133"/>
  <c r="P132"/>
  <c r="BI130"/>
  <c r="BG130"/>
  <c r="BF130"/>
  <c r="BE130"/>
  <c r="T130"/>
  <c r="T129"/>
  <c r="R130"/>
  <c r="R129"/>
  <c r="P130"/>
  <c r="P129"/>
  <c r="BI127"/>
  <c r="BG127"/>
  <c r="BF127"/>
  <c r="BE127"/>
  <c r="T127"/>
  <c r="T126"/>
  <c r="R127"/>
  <c r="R126"/>
  <c r="P127"/>
  <c r="P126"/>
  <c r="BI124"/>
  <c r="BG124"/>
  <c r="BF124"/>
  <c r="BE124"/>
  <c r="T124"/>
  <c r="T123"/>
  <c r="T122"/>
  <c r="T121"/>
  <c r="R124"/>
  <c r="R123"/>
  <c r="R122"/>
  <c r="R121"/>
  <c r="P124"/>
  <c r="P123"/>
  <c r="P122"/>
  <c r="P121"/>
  <c i="1" r="AU107"/>
  <c i="12"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1" r="J39"/>
  <c r="J38"/>
  <c i="1" r="AY106"/>
  <c i="11" r="J37"/>
  <c i="1" r="AX106"/>
  <c i="11"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0"/>
  <c r="BG160"/>
  <c r="BF160"/>
  <c r="BE160"/>
  <c r="T160"/>
  <c r="T159"/>
  <c r="R160"/>
  <c r="R159"/>
  <c r="P160"/>
  <c r="P159"/>
  <c r="BI157"/>
  <c r="BG157"/>
  <c r="BF157"/>
  <c r="BE157"/>
  <c r="T157"/>
  <c r="T156"/>
  <c r="T155"/>
  <c r="R157"/>
  <c r="R156"/>
  <c r="R155"/>
  <c r="P157"/>
  <c r="P156"/>
  <c r="P155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0" r="J39"/>
  <c r="J38"/>
  <c i="1" r="AY105"/>
  <c i="10" r="J37"/>
  <c i="1" r="AX105"/>
  <c i="10"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19"/>
  <c r="BG219"/>
  <c r="BF219"/>
  <c r="BE219"/>
  <c r="T219"/>
  <c r="R219"/>
  <c r="P219"/>
  <c r="BI217"/>
  <c r="BG217"/>
  <c r="BF217"/>
  <c r="BE217"/>
  <c r="T217"/>
  <c r="R217"/>
  <c r="P217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5"/>
  <c r="BG195"/>
  <c r="BF195"/>
  <c r="BE195"/>
  <c r="T195"/>
  <c r="R195"/>
  <c r="P195"/>
  <c r="BI193"/>
  <c r="BG193"/>
  <c r="BF193"/>
  <c r="BE193"/>
  <c r="T193"/>
  <c r="R193"/>
  <c r="P193"/>
  <c r="BI191"/>
  <c r="BG191"/>
  <c r="BF191"/>
  <c r="BE191"/>
  <c r="T191"/>
  <c r="R191"/>
  <c r="P191"/>
  <c r="BI189"/>
  <c r="BG189"/>
  <c r="BF189"/>
  <c r="BE189"/>
  <c r="T189"/>
  <c r="R189"/>
  <c r="P189"/>
  <c r="BI187"/>
  <c r="BG187"/>
  <c r="BF187"/>
  <c r="BE187"/>
  <c r="T187"/>
  <c r="R187"/>
  <c r="P187"/>
  <c r="BI185"/>
  <c r="BG185"/>
  <c r="BF185"/>
  <c r="BE185"/>
  <c r="T185"/>
  <c r="R185"/>
  <c r="P185"/>
  <c r="BI183"/>
  <c r="BG183"/>
  <c r="BF183"/>
  <c r="BE183"/>
  <c r="T183"/>
  <c r="R183"/>
  <c r="P183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2"/>
  <c r="BG162"/>
  <c r="BF162"/>
  <c r="BE162"/>
  <c r="T162"/>
  <c r="R162"/>
  <c r="P162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6"/>
  <c r="BG146"/>
  <c r="BF146"/>
  <c r="BE146"/>
  <c r="T146"/>
  <c r="R146"/>
  <c r="P146"/>
  <c r="BI144"/>
  <c r="BG144"/>
  <c r="BF144"/>
  <c r="BE144"/>
  <c r="T144"/>
  <c r="R144"/>
  <c r="P144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125"/>
  <c r="E7"/>
  <c r="E85"/>
  <c i="9" r="J39"/>
  <c r="J38"/>
  <c i="1" r="AY104"/>
  <c i="9" r="J37"/>
  <c i="1" r="AX104"/>
  <c i="9"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7"/>
  <c r="BG227"/>
  <c r="BF227"/>
  <c r="BE227"/>
  <c r="T227"/>
  <c r="R227"/>
  <c r="P227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89"/>
  <c r="BG189"/>
  <c r="BF189"/>
  <c r="BE189"/>
  <c r="T189"/>
  <c r="R189"/>
  <c r="P189"/>
  <c r="BI187"/>
  <c r="BG187"/>
  <c r="BF187"/>
  <c r="BE187"/>
  <c r="T187"/>
  <c r="R187"/>
  <c r="P187"/>
  <c r="BI185"/>
  <c r="BG185"/>
  <c r="BF185"/>
  <c r="BE185"/>
  <c r="T185"/>
  <c r="R185"/>
  <c r="P185"/>
  <c r="BI183"/>
  <c r="BG183"/>
  <c r="BF183"/>
  <c r="BE183"/>
  <c r="T183"/>
  <c r="R183"/>
  <c r="P183"/>
  <c r="BI181"/>
  <c r="BG181"/>
  <c r="BF181"/>
  <c r="BE181"/>
  <c r="T181"/>
  <c r="R181"/>
  <c r="P181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4"/>
  <c r="BG154"/>
  <c r="BF154"/>
  <c r="BE154"/>
  <c r="T154"/>
  <c r="R154"/>
  <c r="P154"/>
  <c r="BI150"/>
  <c r="BG150"/>
  <c r="BF150"/>
  <c r="BE150"/>
  <c r="T150"/>
  <c r="T149"/>
  <c r="R150"/>
  <c r="R149"/>
  <c r="P150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8"/>
  <c r="BG138"/>
  <c r="BF138"/>
  <c r="BE138"/>
  <c r="T138"/>
  <c r="R138"/>
  <c r="P138"/>
  <c r="BI136"/>
  <c r="BG136"/>
  <c r="BF136"/>
  <c r="BE136"/>
  <c r="T136"/>
  <c r="R136"/>
  <c r="P136"/>
  <c r="BI133"/>
  <c r="BG133"/>
  <c r="BF133"/>
  <c r="BE133"/>
  <c r="T133"/>
  <c r="T132"/>
  <c r="R133"/>
  <c r="R132"/>
  <c r="P133"/>
  <c r="P132"/>
  <c r="J127"/>
  <c r="J126"/>
  <c r="F126"/>
  <c r="F124"/>
  <c r="E122"/>
  <c r="J94"/>
  <c r="J93"/>
  <c r="F93"/>
  <c r="F91"/>
  <c r="E89"/>
  <c r="J20"/>
  <c r="E20"/>
  <c r="F94"/>
  <c r="J19"/>
  <c r="J14"/>
  <c r="J124"/>
  <c r="E7"/>
  <c r="E85"/>
  <c i="8" r="J39"/>
  <c r="J38"/>
  <c i="1" r="AY103"/>
  <c i="8" r="J37"/>
  <c i="1" r="AX103"/>
  <c i="8" r="BI463"/>
  <c r="BG463"/>
  <c r="BF463"/>
  <c r="BE463"/>
  <c r="T463"/>
  <c r="R463"/>
  <c r="P463"/>
  <c r="BI460"/>
  <c r="BG460"/>
  <c r="BF460"/>
  <c r="BE460"/>
  <c r="T460"/>
  <c r="R460"/>
  <c r="P460"/>
  <c r="BI457"/>
  <c r="BG457"/>
  <c r="BF457"/>
  <c r="BE457"/>
  <c r="T457"/>
  <c r="R457"/>
  <c r="P457"/>
  <c r="BI455"/>
  <c r="BG455"/>
  <c r="BF455"/>
  <c r="BE455"/>
  <c r="T455"/>
  <c r="R455"/>
  <c r="P455"/>
  <c r="BI452"/>
  <c r="BG452"/>
  <c r="BF452"/>
  <c r="BE452"/>
  <c r="T452"/>
  <c r="R452"/>
  <c r="P452"/>
  <c r="BI450"/>
  <c r="BG450"/>
  <c r="BF450"/>
  <c r="BE450"/>
  <c r="T450"/>
  <c r="R450"/>
  <c r="P450"/>
  <c r="BI448"/>
  <c r="BG448"/>
  <c r="BF448"/>
  <c r="BE448"/>
  <c r="T448"/>
  <c r="R448"/>
  <c r="P448"/>
  <c r="BI446"/>
  <c r="BG446"/>
  <c r="BF446"/>
  <c r="BE446"/>
  <c r="T446"/>
  <c r="R446"/>
  <c r="P446"/>
  <c r="BI444"/>
  <c r="BG444"/>
  <c r="BF444"/>
  <c r="BE444"/>
  <c r="T444"/>
  <c r="R444"/>
  <c r="P444"/>
  <c r="BI442"/>
  <c r="BG442"/>
  <c r="BF442"/>
  <c r="BE442"/>
  <c r="T442"/>
  <c r="R442"/>
  <c r="P442"/>
  <c r="BI440"/>
  <c r="BG440"/>
  <c r="BF440"/>
  <c r="BE440"/>
  <c r="T440"/>
  <c r="R440"/>
  <c r="P440"/>
  <c r="BI438"/>
  <c r="BG438"/>
  <c r="BF438"/>
  <c r="BE438"/>
  <c r="T438"/>
  <c r="R438"/>
  <c r="P438"/>
  <c r="BI436"/>
  <c r="BG436"/>
  <c r="BF436"/>
  <c r="BE436"/>
  <c r="T436"/>
  <c r="R436"/>
  <c r="P436"/>
  <c r="BI434"/>
  <c r="BG434"/>
  <c r="BF434"/>
  <c r="BE434"/>
  <c r="T434"/>
  <c r="R434"/>
  <c r="P434"/>
  <c r="BI432"/>
  <c r="BG432"/>
  <c r="BF432"/>
  <c r="BE432"/>
  <c r="T432"/>
  <c r="R432"/>
  <c r="P432"/>
  <c r="BI430"/>
  <c r="BG430"/>
  <c r="BF430"/>
  <c r="BE430"/>
  <c r="T430"/>
  <c r="R430"/>
  <c r="P430"/>
  <c r="BI428"/>
  <c r="BG428"/>
  <c r="BF428"/>
  <c r="BE428"/>
  <c r="T428"/>
  <c r="R428"/>
  <c r="P428"/>
  <c r="BI426"/>
  <c r="BG426"/>
  <c r="BF426"/>
  <c r="BE426"/>
  <c r="T426"/>
  <c r="R426"/>
  <c r="P426"/>
  <c r="BI424"/>
  <c r="BG424"/>
  <c r="BF424"/>
  <c r="BE424"/>
  <c r="T424"/>
  <c r="R424"/>
  <c r="P424"/>
  <c r="BI422"/>
  <c r="BG422"/>
  <c r="BF422"/>
  <c r="BE422"/>
  <c r="T422"/>
  <c r="R422"/>
  <c r="P422"/>
  <c r="BI420"/>
  <c r="BG420"/>
  <c r="BF420"/>
  <c r="BE420"/>
  <c r="T420"/>
  <c r="R420"/>
  <c r="P420"/>
  <c r="BI418"/>
  <c r="BG418"/>
  <c r="BF418"/>
  <c r="BE418"/>
  <c r="T418"/>
  <c r="R418"/>
  <c r="P418"/>
  <c r="BI416"/>
  <c r="BG416"/>
  <c r="BF416"/>
  <c r="BE416"/>
  <c r="T416"/>
  <c r="R416"/>
  <c r="P416"/>
  <c r="BI414"/>
  <c r="BG414"/>
  <c r="BF414"/>
  <c r="BE414"/>
  <c r="T414"/>
  <c r="R414"/>
  <c r="P414"/>
  <c r="BI410"/>
  <c r="BG410"/>
  <c r="BF410"/>
  <c r="BE410"/>
  <c r="T410"/>
  <c r="R410"/>
  <c r="P410"/>
  <c r="BI408"/>
  <c r="BG408"/>
  <c r="BF408"/>
  <c r="BE408"/>
  <c r="T408"/>
  <c r="R408"/>
  <c r="P408"/>
  <c r="BI405"/>
  <c r="BG405"/>
  <c r="BF405"/>
  <c r="BE405"/>
  <c r="T405"/>
  <c r="R405"/>
  <c r="P405"/>
  <c r="BI403"/>
  <c r="BG403"/>
  <c r="BF403"/>
  <c r="BE403"/>
  <c r="T403"/>
  <c r="R403"/>
  <c r="P403"/>
  <c r="BI400"/>
  <c r="BG400"/>
  <c r="BF400"/>
  <c r="BE400"/>
  <c r="T400"/>
  <c r="R400"/>
  <c r="P400"/>
  <c r="BI398"/>
  <c r="BG398"/>
  <c r="BF398"/>
  <c r="BE398"/>
  <c r="T398"/>
  <c r="R398"/>
  <c r="P398"/>
  <c r="BI395"/>
  <c r="BG395"/>
  <c r="BF395"/>
  <c r="BE395"/>
  <c r="T395"/>
  <c r="R395"/>
  <c r="P395"/>
  <c r="BI392"/>
  <c r="BG392"/>
  <c r="BF392"/>
  <c r="BE392"/>
  <c r="T392"/>
  <c r="R392"/>
  <c r="P392"/>
  <c r="BI390"/>
  <c r="BG390"/>
  <c r="BF390"/>
  <c r="BE390"/>
  <c r="T390"/>
  <c r="R390"/>
  <c r="P390"/>
  <c r="BI388"/>
  <c r="BG388"/>
  <c r="BF388"/>
  <c r="BE388"/>
  <c r="T388"/>
  <c r="R388"/>
  <c r="P388"/>
  <c r="BI386"/>
  <c r="BG386"/>
  <c r="BF386"/>
  <c r="BE386"/>
  <c r="T386"/>
  <c r="R386"/>
  <c r="P386"/>
  <c r="BI384"/>
  <c r="BG384"/>
  <c r="BF384"/>
  <c r="BE384"/>
  <c r="T384"/>
  <c r="R384"/>
  <c r="P384"/>
  <c r="BI382"/>
  <c r="BG382"/>
  <c r="BF382"/>
  <c r="BE382"/>
  <c r="T382"/>
  <c r="R382"/>
  <c r="P382"/>
  <c r="BI380"/>
  <c r="BG380"/>
  <c r="BF380"/>
  <c r="BE380"/>
  <c r="T380"/>
  <c r="R380"/>
  <c r="P380"/>
  <c r="BI378"/>
  <c r="BG378"/>
  <c r="BF378"/>
  <c r="BE378"/>
  <c r="T378"/>
  <c r="R378"/>
  <c r="P378"/>
  <c r="BI376"/>
  <c r="BG376"/>
  <c r="BF376"/>
  <c r="BE376"/>
  <c r="T376"/>
  <c r="R376"/>
  <c r="P376"/>
  <c r="BI374"/>
  <c r="BG374"/>
  <c r="BF374"/>
  <c r="BE374"/>
  <c r="T374"/>
  <c r="R374"/>
  <c r="P374"/>
  <c r="BI372"/>
  <c r="BG372"/>
  <c r="BF372"/>
  <c r="BE372"/>
  <c r="T372"/>
  <c r="R372"/>
  <c r="P372"/>
  <c r="BI370"/>
  <c r="BG370"/>
  <c r="BF370"/>
  <c r="BE370"/>
  <c r="T370"/>
  <c r="R370"/>
  <c r="P370"/>
  <c r="BI368"/>
  <c r="BG368"/>
  <c r="BF368"/>
  <c r="BE368"/>
  <c r="T368"/>
  <c r="R368"/>
  <c r="P368"/>
  <c r="BI366"/>
  <c r="BG366"/>
  <c r="BF366"/>
  <c r="BE366"/>
  <c r="T366"/>
  <c r="R366"/>
  <c r="P366"/>
  <c r="BI364"/>
  <c r="BG364"/>
  <c r="BF364"/>
  <c r="BE364"/>
  <c r="T364"/>
  <c r="R364"/>
  <c r="P364"/>
  <c r="BI362"/>
  <c r="BG362"/>
  <c r="BF362"/>
  <c r="BE362"/>
  <c r="T362"/>
  <c r="R362"/>
  <c r="P362"/>
  <c r="BI360"/>
  <c r="BG360"/>
  <c r="BF360"/>
  <c r="BE360"/>
  <c r="T360"/>
  <c r="R360"/>
  <c r="P360"/>
  <c r="BI358"/>
  <c r="BG358"/>
  <c r="BF358"/>
  <c r="BE358"/>
  <c r="T358"/>
  <c r="R358"/>
  <c r="P358"/>
  <c r="BI356"/>
  <c r="BG356"/>
  <c r="BF356"/>
  <c r="BE356"/>
  <c r="T356"/>
  <c r="R356"/>
  <c r="P356"/>
  <c r="BI354"/>
  <c r="BG354"/>
  <c r="BF354"/>
  <c r="BE354"/>
  <c r="T354"/>
  <c r="R354"/>
  <c r="P354"/>
  <c r="BI352"/>
  <c r="BG352"/>
  <c r="BF352"/>
  <c r="BE352"/>
  <c r="T352"/>
  <c r="R352"/>
  <c r="P352"/>
  <c r="BI350"/>
  <c r="BG350"/>
  <c r="BF350"/>
  <c r="BE350"/>
  <c r="T350"/>
  <c r="R350"/>
  <c r="P350"/>
  <c r="BI348"/>
  <c r="BG348"/>
  <c r="BF348"/>
  <c r="BE348"/>
  <c r="T348"/>
  <c r="R348"/>
  <c r="P348"/>
  <c r="BI346"/>
  <c r="BG346"/>
  <c r="BF346"/>
  <c r="BE346"/>
  <c r="T346"/>
  <c r="R346"/>
  <c r="P346"/>
  <c r="BI344"/>
  <c r="BG344"/>
  <c r="BF344"/>
  <c r="BE344"/>
  <c r="T344"/>
  <c r="R344"/>
  <c r="P344"/>
  <c r="BI342"/>
  <c r="BG342"/>
  <c r="BF342"/>
  <c r="BE342"/>
  <c r="T342"/>
  <c r="R342"/>
  <c r="P342"/>
  <c r="BI340"/>
  <c r="BG340"/>
  <c r="BF340"/>
  <c r="BE340"/>
  <c r="T340"/>
  <c r="R340"/>
  <c r="P340"/>
  <c r="BI338"/>
  <c r="BG338"/>
  <c r="BF338"/>
  <c r="BE338"/>
  <c r="T338"/>
  <c r="R338"/>
  <c r="P338"/>
  <c r="BI336"/>
  <c r="BG336"/>
  <c r="BF336"/>
  <c r="BE336"/>
  <c r="T336"/>
  <c r="R336"/>
  <c r="P336"/>
  <c r="BI334"/>
  <c r="BG334"/>
  <c r="BF334"/>
  <c r="BE334"/>
  <c r="T334"/>
  <c r="R334"/>
  <c r="P334"/>
  <c r="BI332"/>
  <c r="BG332"/>
  <c r="BF332"/>
  <c r="BE332"/>
  <c r="T332"/>
  <c r="R332"/>
  <c r="P332"/>
  <c r="BI330"/>
  <c r="BG330"/>
  <c r="BF330"/>
  <c r="BE330"/>
  <c r="T330"/>
  <c r="R330"/>
  <c r="P330"/>
  <c r="BI328"/>
  <c r="BG328"/>
  <c r="BF328"/>
  <c r="BE328"/>
  <c r="T328"/>
  <c r="R328"/>
  <c r="P328"/>
  <c r="BI326"/>
  <c r="BG326"/>
  <c r="BF326"/>
  <c r="BE326"/>
  <c r="T326"/>
  <c r="R326"/>
  <c r="P326"/>
  <c r="BI324"/>
  <c r="BG324"/>
  <c r="BF324"/>
  <c r="BE324"/>
  <c r="T324"/>
  <c r="R324"/>
  <c r="P324"/>
  <c r="BI322"/>
  <c r="BG322"/>
  <c r="BF322"/>
  <c r="BE322"/>
  <c r="T322"/>
  <c r="R322"/>
  <c r="P322"/>
  <c r="BI320"/>
  <c r="BG320"/>
  <c r="BF320"/>
  <c r="BE320"/>
  <c r="T320"/>
  <c r="R320"/>
  <c r="P320"/>
  <c r="BI318"/>
  <c r="BG318"/>
  <c r="BF318"/>
  <c r="BE318"/>
  <c r="T318"/>
  <c r="R318"/>
  <c r="P318"/>
  <c r="BI316"/>
  <c r="BG316"/>
  <c r="BF316"/>
  <c r="BE316"/>
  <c r="T316"/>
  <c r="R316"/>
  <c r="P316"/>
  <c r="BI314"/>
  <c r="BG314"/>
  <c r="BF314"/>
  <c r="BE314"/>
  <c r="T314"/>
  <c r="R314"/>
  <c r="P314"/>
  <c r="BI312"/>
  <c r="BG312"/>
  <c r="BF312"/>
  <c r="BE312"/>
  <c r="T312"/>
  <c r="R312"/>
  <c r="P312"/>
  <c r="BI310"/>
  <c r="BG310"/>
  <c r="BF310"/>
  <c r="BE310"/>
  <c r="T310"/>
  <c r="R310"/>
  <c r="P310"/>
  <c r="BI308"/>
  <c r="BG308"/>
  <c r="BF308"/>
  <c r="BE308"/>
  <c r="T308"/>
  <c r="R308"/>
  <c r="P308"/>
  <c r="BI306"/>
  <c r="BG306"/>
  <c r="BF306"/>
  <c r="BE306"/>
  <c r="T306"/>
  <c r="R306"/>
  <c r="P306"/>
  <c r="BI304"/>
  <c r="BG304"/>
  <c r="BF304"/>
  <c r="BE304"/>
  <c r="T304"/>
  <c r="R304"/>
  <c r="P304"/>
  <c r="BI302"/>
  <c r="BG302"/>
  <c r="BF302"/>
  <c r="BE302"/>
  <c r="T302"/>
  <c r="R302"/>
  <c r="P302"/>
  <c r="BI300"/>
  <c r="BG300"/>
  <c r="BF300"/>
  <c r="BE300"/>
  <c r="T300"/>
  <c r="R300"/>
  <c r="P300"/>
  <c r="BI298"/>
  <c r="BG298"/>
  <c r="BF298"/>
  <c r="BE298"/>
  <c r="T298"/>
  <c r="R298"/>
  <c r="P298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7"/>
  <c r="BG287"/>
  <c r="BF287"/>
  <c r="BE287"/>
  <c r="T287"/>
  <c r="R287"/>
  <c r="P287"/>
  <c r="BI285"/>
  <c r="BG285"/>
  <c r="BF285"/>
  <c r="BE285"/>
  <c r="T285"/>
  <c r="R285"/>
  <c r="P285"/>
  <c r="BI283"/>
  <c r="BG283"/>
  <c r="BF283"/>
  <c r="BE283"/>
  <c r="T283"/>
  <c r="R283"/>
  <c r="P283"/>
  <c r="BI281"/>
  <c r="BG281"/>
  <c r="BF281"/>
  <c r="BE281"/>
  <c r="T281"/>
  <c r="R281"/>
  <c r="P281"/>
  <c r="BI279"/>
  <c r="BG279"/>
  <c r="BF279"/>
  <c r="BE279"/>
  <c r="T279"/>
  <c r="R279"/>
  <c r="P279"/>
  <c r="BI277"/>
  <c r="BG277"/>
  <c r="BF277"/>
  <c r="BE277"/>
  <c r="T277"/>
  <c r="R277"/>
  <c r="P277"/>
  <c r="BI275"/>
  <c r="BG275"/>
  <c r="BF275"/>
  <c r="BE275"/>
  <c r="T275"/>
  <c r="R275"/>
  <c r="P275"/>
  <c r="BI273"/>
  <c r="BG273"/>
  <c r="BF273"/>
  <c r="BE273"/>
  <c r="T273"/>
  <c r="R273"/>
  <c r="P273"/>
  <c r="BI271"/>
  <c r="BG271"/>
  <c r="BF271"/>
  <c r="BE271"/>
  <c r="T271"/>
  <c r="R271"/>
  <c r="P271"/>
  <c r="BI269"/>
  <c r="BG269"/>
  <c r="BF269"/>
  <c r="BE269"/>
  <c r="T269"/>
  <c r="R269"/>
  <c r="P269"/>
  <c r="BI267"/>
  <c r="BG267"/>
  <c r="BF267"/>
  <c r="BE267"/>
  <c r="T267"/>
  <c r="R267"/>
  <c r="P267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7"/>
  <c r="BG247"/>
  <c r="BF247"/>
  <c r="BE247"/>
  <c r="T247"/>
  <c r="R247"/>
  <c r="P247"/>
  <c r="BI245"/>
  <c r="BG245"/>
  <c r="BF245"/>
  <c r="BE245"/>
  <c r="T245"/>
  <c r="R245"/>
  <c r="P245"/>
  <c r="BI243"/>
  <c r="BG243"/>
  <c r="BF243"/>
  <c r="BE243"/>
  <c r="T243"/>
  <c r="R243"/>
  <c r="P243"/>
  <c r="BI241"/>
  <c r="BG241"/>
  <c r="BF241"/>
  <c r="BE241"/>
  <c r="T241"/>
  <c r="R241"/>
  <c r="P241"/>
  <c r="BI239"/>
  <c r="BG239"/>
  <c r="BF239"/>
  <c r="BE239"/>
  <c r="T239"/>
  <c r="R239"/>
  <c r="P239"/>
  <c r="BI237"/>
  <c r="BG237"/>
  <c r="BF237"/>
  <c r="BE237"/>
  <c r="T237"/>
  <c r="R237"/>
  <c r="P237"/>
  <c r="BI235"/>
  <c r="BG235"/>
  <c r="BF235"/>
  <c r="BE235"/>
  <c r="T235"/>
  <c r="R235"/>
  <c r="P235"/>
  <c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7"/>
  <c r="BG227"/>
  <c r="BF227"/>
  <c r="BE227"/>
  <c r="T227"/>
  <c r="R227"/>
  <c r="P227"/>
  <c r="BI225"/>
  <c r="BG225"/>
  <c r="BF225"/>
  <c r="BE225"/>
  <c r="T225"/>
  <c r="R225"/>
  <c r="P225"/>
  <c r="BI223"/>
  <c r="BG223"/>
  <c r="BF223"/>
  <c r="BE223"/>
  <c r="T223"/>
  <c r="R223"/>
  <c r="P223"/>
  <c r="BI221"/>
  <c r="BG221"/>
  <c r="BF221"/>
  <c r="BE221"/>
  <c r="T221"/>
  <c r="R221"/>
  <c r="P221"/>
  <c r="BI219"/>
  <c r="BG219"/>
  <c r="BF219"/>
  <c r="BE219"/>
  <c r="T219"/>
  <c r="R219"/>
  <c r="P219"/>
  <c r="BI217"/>
  <c r="BG217"/>
  <c r="BF217"/>
  <c r="BE217"/>
  <c r="T217"/>
  <c r="R217"/>
  <c r="P217"/>
  <c r="BI214"/>
  <c r="BG214"/>
  <c r="BF214"/>
  <c r="BE214"/>
  <c r="T214"/>
  <c r="R214"/>
  <c r="P214"/>
  <c r="BI212"/>
  <c r="BG212"/>
  <c r="BF212"/>
  <c r="BE212"/>
  <c r="T212"/>
  <c r="R212"/>
  <c r="P212"/>
  <c r="BI209"/>
  <c r="BG209"/>
  <c r="BF209"/>
  <c r="BE209"/>
  <c r="T209"/>
  <c r="R209"/>
  <c r="P209"/>
  <c r="BI206"/>
  <c r="BG206"/>
  <c r="BF206"/>
  <c r="BE206"/>
  <c r="T206"/>
  <c r="R206"/>
  <c r="P206"/>
  <c r="BI204"/>
  <c r="BG204"/>
  <c r="BF204"/>
  <c r="BE204"/>
  <c r="T204"/>
  <c r="R204"/>
  <c r="P204"/>
  <c r="BI201"/>
  <c r="BG201"/>
  <c r="BF201"/>
  <c r="BE201"/>
  <c r="T201"/>
  <c r="R201"/>
  <c r="P201"/>
  <c r="BI199"/>
  <c r="BG199"/>
  <c r="BF199"/>
  <c r="BE199"/>
  <c r="T199"/>
  <c r="R199"/>
  <c r="P199"/>
  <c r="BI196"/>
  <c r="BG196"/>
  <c r="BF196"/>
  <c r="BE196"/>
  <c r="T196"/>
  <c r="R196"/>
  <c r="P196"/>
  <c r="BI194"/>
  <c r="BG194"/>
  <c r="BF194"/>
  <c r="BE194"/>
  <c r="T194"/>
  <c r="R194"/>
  <c r="P194"/>
  <c r="BI191"/>
  <c r="BG191"/>
  <c r="BF191"/>
  <c r="BE191"/>
  <c r="T191"/>
  <c r="R191"/>
  <c r="P191"/>
  <c r="BI189"/>
  <c r="BG189"/>
  <c r="BF189"/>
  <c r="BE189"/>
  <c r="T189"/>
  <c r="R189"/>
  <c r="P189"/>
  <c r="BI186"/>
  <c r="BG186"/>
  <c r="BF186"/>
  <c r="BE186"/>
  <c r="T186"/>
  <c r="R186"/>
  <c r="P186"/>
  <c r="BI184"/>
  <c r="BG184"/>
  <c r="BF184"/>
  <c r="BE184"/>
  <c r="T184"/>
  <c r="R184"/>
  <c r="P184"/>
  <c r="BI181"/>
  <c r="BG181"/>
  <c r="BF181"/>
  <c r="BE181"/>
  <c r="T181"/>
  <c r="R181"/>
  <c r="P181"/>
  <c r="BI179"/>
  <c r="BG179"/>
  <c r="BF179"/>
  <c r="BE179"/>
  <c r="T179"/>
  <c r="R179"/>
  <c r="P179"/>
  <c r="BI176"/>
  <c r="BG176"/>
  <c r="BF176"/>
  <c r="BE176"/>
  <c r="T176"/>
  <c r="R176"/>
  <c r="P176"/>
  <c r="BI173"/>
  <c r="BG173"/>
  <c r="BF173"/>
  <c r="BE173"/>
  <c r="T173"/>
  <c r="R173"/>
  <c r="P173"/>
  <c r="BI170"/>
  <c r="BG170"/>
  <c r="BF170"/>
  <c r="BE170"/>
  <c r="T170"/>
  <c r="R170"/>
  <c r="P170"/>
  <c r="BI167"/>
  <c r="BG167"/>
  <c r="BF167"/>
  <c r="BE167"/>
  <c r="T167"/>
  <c r="R167"/>
  <c r="P167"/>
  <c r="BI165"/>
  <c r="BG165"/>
  <c r="BF165"/>
  <c r="BE165"/>
  <c r="T165"/>
  <c r="R165"/>
  <c r="P165"/>
  <c r="BI162"/>
  <c r="BG162"/>
  <c r="BF162"/>
  <c r="BE162"/>
  <c r="T162"/>
  <c r="R162"/>
  <c r="P162"/>
  <c r="BI159"/>
  <c r="BG159"/>
  <c r="BF159"/>
  <c r="BE159"/>
  <c r="T159"/>
  <c r="R159"/>
  <c r="P159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50"/>
  <c r="BG150"/>
  <c r="BF150"/>
  <c r="BE150"/>
  <c r="T150"/>
  <c r="R150"/>
  <c r="P150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BI128"/>
  <c r="BG128"/>
  <c r="BF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7" r="J39"/>
  <c r="J38"/>
  <c i="1" r="AY102"/>
  <c i="7" r="J37"/>
  <c i="1" r="AX102"/>
  <c i="7" r="BI309"/>
  <c r="BG309"/>
  <c r="BF309"/>
  <c r="BE309"/>
  <c r="T309"/>
  <c r="R309"/>
  <c r="P309"/>
  <c r="BI307"/>
  <c r="BG307"/>
  <c r="BF307"/>
  <c r="BE307"/>
  <c r="T307"/>
  <c r="R307"/>
  <c r="P307"/>
  <c r="BI304"/>
  <c r="BG304"/>
  <c r="BF304"/>
  <c r="BE304"/>
  <c r="T304"/>
  <c r="R304"/>
  <c r="P304"/>
  <c r="BI302"/>
  <c r="BG302"/>
  <c r="BF302"/>
  <c r="BE302"/>
  <c r="T302"/>
  <c r="R302"/>
  <c r="P302"/>
  <c r="BI300"/>
  <c r="BG300"/>
  <c r="BF300"/>
  <c r="BE300"/>
  <c r="T300"/>
  <c r="R300"/>
  <c r="P300"/>
  <c r="BI298"/>
  <c r="BG298"/>
  <c r="BF298"/>
  <c r="BE298"/>
  <c r="T298"/>
  <c r="R298"/>
  <c r="P298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8"/>
  <c r="BG288"/>
  <c r="BF288"/>
  <c r="BE288"/>
  <c r="T288"/>
  <c r="R288"/>
  <c r="P288"/>
  <c r="BI286"/>
  <c r="BG286"/>
  <c r="BF286"/>
  <c r="BE286"/>
  <c r="T286"/>
  <c r="R286"/>
  <c r="P286"/>
  <c r="BI284"/>
  <c r="BG284"/>
  <c r="BF284"/>
  <c r="BE284"/>
  <c r="T284"/>
  <c r="R284"/>
  <c r="P284"/>
  <c r="BI282"/>
  <c r="BG282"/>
  <c r="BF282"/>
  <c r="BE282"/>
  <c r="T282"/>
  <c r="R282"/>
  <c r="P282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4"/>
  <c r="BG274"/>
  <c r="BF274"/>
  <c r="BE274"/>
  <c r="T274"/>
  <c r="R274"/>
  <c r="P274"/>
  <c r="BI272"/>
  <c r="BG272"/>
  <c r="BF272"/>
  <c r="BE272"/>
  <c r="T272"/>
  <c r="R272"/>
  <c r="P272"/>
  <c r="BI269"/>
  <c r="BG269"/>
  <c r="BF269"/>
  <c r="BE269"/>
  <c r="T269"/>
  <c r="R269"/>
  <c r="P269"/>
  <c r="BI267"/>
  <c r="BG267"/>
  <c r="BF267"/>
  <c r="BE267"/>
  <c r="T267"/>
  <c r="R267"/>
  <c r="P267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6"/>
  <c r="BG246"/>
  <c r="BF246"/>
  <c r="BE246"/>
  <c r="T246"/>
  <c r="R246"/>
  <c r="P246"/>
  <c r="BI244"/>
  <c r="BG244"/>
  <c r="BF244"/>
  <c r="BE244"/>
  <c r="T244"/>
  <c r="R244"/>
  <c r="P244"/>
  <c r="BI242"/>
  <c r="BG242"/>
  <c r="BF242"/>
  <c r="BE242"/>
  <c r="T242"/>
  <c r="R242"/>
  <c r="P242"/>
  <c r="BI240"/>
  <c r="BG240"/>
  <c r="BF240"/>
  <c r="BE240"/>
  <c r="T240"/>
  <c r="R240"/>
  <c r="P240"/>
  <c r="BI238"/>
  <c r="BG238"/>
  <c r="BF238"/>
  <c r="BE238"/>
  <c r="T238"/>
  <c r="R238"/>
  <c r="P238"/>
  <c r="BI236"/>
  <c r="BG236"/>
  <c r="BF236"/>
  <c r="BE236"/>
  <c r="T236"/>
  <c r="R236"/>
  <c r="P236"/>
  <c r="BI234"/>
  <c r="BG234"/>
  <c r="BF234"/>
  <c r="BE234"/>
  <c r="T234"/>
  <c r="R234"/>
  <c r="P234"/>
  <c r="BI232"/>
  <c r="BG232"/>
  <c r="BF232"/>
  <c r="BE232"/>
  <c r="T232"/>
  <c r="R232"/>
  <c r="P232"/>
  <c r="BI230"/>
  <c r="BG230"/>
  <c r="BF230"/>
  <c r="BE230"/>
  <c r="T230"/>
  <c r="R230"/>
  <c r="P230"/>
  <c r="BI228"/>
  <c r="BG228"/>
  <c r="BF228"/>
  <c r="BE228"/>
  <c r="T228"/>
  <c r="R228"/>
  <c r="P228"/>
  <c r="BI225"/>
  <c r="BG225"/>
  <c r="BF225"/>
  <c r="BE225"/>
  <c r="T225"/>
  <c r="R225"/>
  <c r="P225"/>
  <c r="BI223"/>
  <c r="BG223"/>
  <c r="BF223"/>
  <c r="BE223"/>
  <c r="T223"/>
  <c r="R223"/>
  <c r="P223"/>
  <c r="BI221"/>
  <c r="BG221"/>
  <c r="BF221"/>
  <c r="BE221"/>
  <c r="T221"/>
  <c r="R221"/>
  <c r="P221"/>
  <c r="BI219"/>
  <c r="BG219"/>
  <c r="BF219"/>
  <c r="BE219"/>
  <c r="T219"/>
  <c r="R219"/>
  <c r="P219"/>
  <c r="BI217"/>
  <c r="BG217"/>
  <c r="BF217"/>
  <c r="BE217"/>
  <c r="T217"/>
  <c r="R217"/>
  <c r="P217"/>
  <c r="BI215"/>
  <c r="BG215"/>
  <c r="BF215"/>
  <c r="BE215"/>
  <c r="T215"/>
  <c r="R215"/>
  <c r="P215"/>
  <c r="BI213"/>
  <c r="BG213"/>
  <c r="BF213"/>
  <c r="BE213"/>
  <c r="T213"/>
  <c r="R213"/>
  <c r="P213"/>
  <c r="BI211"/>
  <c r="BG211"/>
  <c r="BF211"/>
  <c r="BE211"/>
  <c r="T211"/>
  <c r="R211"/>
  <c r="P211"/>
  <c r="BI209"/>
  <c r="BG209"/>
  <c r="BF209"/>
  <c r="BE209"/>
  <c r="T209"/>
  <c r="R209"/>
  <c r="P209"/>
  <c r="BI207"/>
  <c r="BG207"/>
  <c r="BF207"/>
  <c r="BE207"/>
  <c r="T207"/>
  <c r="R207"/>
  <c r="P207"/>
  <c r="BI205"/>
  <c r="BG205"/>
  <c r="BF205"/>
  <c r="BE205"/>
  <c r="T205"/>
  <c r="R205"/>
  <c r="P205"/>
  <c r="BI203"/>
  <c r="BG203"/>
  <c r="BF203"/>
  <c r="BE203"/>
  <c r="T203"/>
  <c r="R203"/>
  <c r="P203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90"/>
  <c r="BG190"/>
  <c r="BF190"/>
  <c r="BE190"/>
  <c r="T190"/>
  <c r="R190"/>
  <c r="P190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2"/>
  <c r="BG182"/>
  <c r="BF182"/>
  <c r="BE182"/>
  <c r="T182"/>
  <c r="R182"/>
  <c r="P182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1"/>
  <c r="BG171"/>
  <c r="BF171"/>
  <c r="BE171"/>
  <c r="T171"/>
  <c r="T170"/>
  <c r="R171"/>
  <c r="R170"/>
  <c r="P171"/>
  <c r="P170"/>
  <c r="BI168"/>
  <c r="BG168"/>
  <c r="BF168"/>
  <c r="BE168"/>
  <c r="T168"/>
  <c r="R168"/>
  <c r="P168"/>
  <c r="BI166"/>
  <c r="BG166"/>
  <c r="BF166"/>
  <c r="BE166"/>
  <c r="T166"/>
  <c r="R166"/>
  <c r="P166"/>
  <c r="BI164"/>
  <c r="BG164"/>
  <c r="BF164"/>
  <c r="BE164"/>
  <c r="T164"/>
  <c r="R164"/>
  <c r="P164"/>
  <c r="BI162"/>
  <c r="BG162"/>
  <c r="BF162"/>
  <c r="BE162"/>
  <c r="T162"/>
  <c r="R162"/>
  <c r="P162"/>
  <c r="BI160"/>
  <c r="BG160"/>
  <c r="BF160"/>
  <c r="BE160"/>
  <c r="T160"/>
  <c r="R160"/>
  <c r="P160"/>
  <c r="BI157"/>
  <c r="BG157"/>
  <c r="BF157"/>
  <c r="BE157"/>
  <c r="T157"/>
  <c r="R157"/>
  <c r="P157"/>
  <c r="BI155"/>
  <c r="BG155"/>
  <c r="BF155"/>
  <c r="BE155"/>
  <c r="T155"/>
  <c r="R155"/>
  <c r="P155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J130"/>
  <c r="J129"/>
  <c r="F129"/>
  <c r="F127"/>
  <c r="E125"/>
  <c r="J94"/>
  <c r="J93"/>
  <c r="F93"/>
  <c r="F91"/>
  <c r="E89"/>
  <c r="J20"/>
  <c r="E20"/>
  <c r="F130"/>
  <c r="J19"/>
  <c r="J14"/>
  <c r="J127"/>
  <c r="E7"/>
  <c r="E121"/>
  <c i="6" r="J39"/>
  <c r="J38"/>
  <c i="1" r="AY100"/>
  <c i="6" r="J37"/>
  <c i="1" r="AX100"/>
  <c i="6"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0"/>
  <c r="BG160"/>
  <c r="BF160"/>
  <c r="BE160"/>
  <c r="T160"/>
  <c r="T159"/>
  <c r="R160"/>
  <c r="R159"/>
  <c r="P160"/>
  <c r="P159"/>
  <c r="BI157"/>
  <c r="BG157"/>
  <c r="BF157"/>
  <c r="BE157"/>
  <c r="T157"/>
  <c r="T156"/>
  <c r="T155"/>
  <c r="R157"/>
  <c r="R156"/>
  <c r="R155"/>
  <c r="P157"/>
  <c r="P156"/>
  <c r="P155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9"/>
  <c r="BG139"/>
  <c r="BF139"/>
  <c r="BE139"/>
  <c r="T139"/>
  <c r="R139"/>
  <c r="P139"/>
  <c r="BI137"/>
  <c r="BG137"/>
  <c r="BF137"/>
  <c r="BE137"/>
  <c r="T137"/>
  <c r="R137"/>
  <c r="P137"/>
  <c r="BI135"/>
  <c r="BG135"/>
  <c r="BF135"/>
  <c r="BE135"/>
  <c r="T135"/>
  <c r="R135"/>
  <c r="P135"/>
  <c r="BI133"/>
  <c r="BG133"/>
  <c r="BF133"/>
  <c r="BE133"/>
  <c r="T133"/>
  <c r="R133"/>
  <c r="P133"/>
  <c r="BI131"/>
  <c r="BG131"/>
  <c r="BF131"/>
  <c r="BE131"/>
  <c r="T131"/>
  <c r="R131"/>
  <c r="P131"/>
  <c r="BI129"/>
  <c r="BG129"/>
  <c r="BF129"/>
  <c r="BE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5" r="J39"/>
  <c r="J38"/>
  <c i="1" r="AY99"/>
  <c i="5" r="J37"/>
  <c i="1" r="AX99"/>
  <c i="5"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6"/>
  <c r="BG226"/>
  <c r="BF226"/>
  <c r="BE226"/>
  <c r="T226"/>
  <c r="R226"/>
  <c r="P226"/>
  <c r="BI224"/>
  <c r="BG224"/>
  <c r="BF224"/>
  <c r="BE224"/>
  <c r="T224"/>
  <c r="R224"/>
  <c r="P224"/>
  <c r="BI222"/>
  <c r="BG222"/>
  <c r="BF222"/>
  <c r="BE222"/>
  <c r="T222"/>
  <c r="R222"/>
  <c r="P222"/>
  <c r="BI219"/>
  <c r="BG219"/>
  <c r="BF219"/>
  <c r="BE219"/>
  <c r="T219"/>
  <c r="R219"/>
  <c r="P219"/>
  <c r="BI217"/>
  <c r="BG217"/>
  <c r="BF217"/>
  <c r="BE217"/>
  <c r="T217"/>
  <c r="R217"/>
  <c r="P217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5"/>
  <c r="BG195"/>
  <c r="BF195"/>
  <c r="BE195"/>
  <c r="T195"/>
  <c r="R195"/>
  <c r="P195"/>
  <c r="BI193"/>
  <c r="BG193"/>
  <c r="BF193"/>
  <c r="BE193"/>
  <c r="T193"/>
  <c r="R193"/>
  <c r="P193"/>
  <c r="BI191"/>
  <c r="BG191"/>
  <c r="BF191"/>
  <c r="BE191"/>
  <c r="T191"/>
  <c r="R191"/>
  <c r="P191"/>
  <c r="BI189"/>
  <c r="BG189"/>
  <c r="BF189"/>
  <c r="BE189"/>
  <c r="T189"/>
  <c r="R189"/>
  <c r="P189"/>
  <c r="BI187"/>
  <c r="BG187"/>
  <c r="BF187"/>
  <c r="BE187"/>
  <c r="T187"/>
  <c r="R187"/>
  <c r="P187"/>
  <c r="BI185"/>
  <c r="BG185"/>
  <c r="BF185"/>
  <c r="BE185"/>
  <c r="T185"/>
  <c r="R185"/>
  <c r="P185"/>
  <c r="BI183"/>
  <c r="BG183"/>
  <c r="BF183"/>
  <c r="BE183"/>
  <c r="T183"/>
  <c r="R183"/>
  <c r="P183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2"/>
  <c r="BG162"/>
  <c r="BF162"/>
  <c r="BE162"/>
  <c r="T162"/>
  <c r="R162"/>
  <c r="P162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6"/>
  <c r="BG146"/>
  <c r="BF146"/>
  <c r="BE146"/>
  <c r="T146"/>
  <c r="R146"/>
  <c r="P146"/>
  <c r="BI144"/>
  <c r="BG144"/>
  <c r="BF144"/>
  <c r="BE144"/>
  <c r="T144"/>
  <c r="R144"/>
  <c r="P144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J128"/>
  <c r="J127"/>
  <c r="F127"/>
  <c r="F125"/>
  <c r="E123"/>
  <c r="J94"/>
  <c r="J93"/>
  <c r="F93"/>
  <c r="F91"/>
  <c r="E89"/>
  <c r="J20"/>
  <c r="E20"/>
  <c r="F94"/>
  <c r="J19"/>
  <c r="J14"/>
  <c r="J91"/>
  <c r="E7"/>
  <c r="E119"/>
  <c i="4" r="J39"/>
  <c r="J38"/>
  <c i="1" r="AY98"/>
  <c i="4" r="J37"/>
  <c i="1" r="AX98"/>
  <c i="4"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7"/>
  <c r="BG227"/>
  <c r="BF227"/>
  <c r="BE227"/>
  <c r="T227"/>
  <c r="R227"/>
  <c r="P227"/>
  <c r="BI224"/>
  <c r="BG224"/>
  <c r="BF224"/>
  <c r="BE224"/>
  <c r="T224"/>
  <c r="R224"/>
  <c r="P224"/>
  <c r="BI222"/>
  <c r="BG222"/>
  <c r="BF222"/>
  <c r="BE222"/>
  <c r="T222"/>
  <c r="R222"/>
  <c r="P222"/>
  <c r="BI220"/>
  <c r="BG220"/>
  <c r="BF220"/>
  <c r="BE220"/>
  <c r="T220"/>
  <c r="R220"/>
  <c r="P220"/>
  <c r="BI218"/>
  <c r="BG218"/>
  <c r="BF218"/>
  <c r="BE218"/>
  <c r="T218"/>
  <c r="R218"/>
  <c r="P218"/>
  <c r="BI216"/>
  <c r="BG216"/>
  <c r="BF216"/>
  <c r="BE216"/>
  <c r="T216"/>
  <c r="R216"/>
  <c r="P216"/>
  <c r="BI214"/>
  <c r="BG214"/>
  <c r="BF214"/>
  <c r="BE214"/>
  <c r="T214"/>
  <c r="R214"/>
  <c r="P214"/>
  <c r="BI212"/>
  <c r="BG212"/>
  <c r="BF212"/>
  <c r="BE212"/>
  <c r="T212"/>
  <c r="R212"/>
  <c r="P212"/>
  <c r="BI210"/>
  <c r="BG210"/>
  <c r="BF210"/>
  <c r="BE210"/>
  <c r="T210"/>
  <c r="R210"/>
  <c r="P210"/>
  <c r="BI208"/>
  <c r="BG208"/>
  <c r="BF208"/>
  <c r="BE208"/>
  <c r="T208"/>
  <c r="R208"/>
  <c r="P208"/>
  <c r="BI206"/>
  <c r="BG206"/>
  <c r="BF206"/>
  <c r="BE206"/>
  <c r="T206"/>
  <c r="R206"/>
  <c r="P206"/>
  <c r="BI204"/>
  <c r="BG204"/>
  <c r="BF204"/>
  <c r="BE204"/>
  <c r="T204"/>
  <c r="R204"/>
  <c r="P204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89"/>
  <c r="BG189"/>
  <c r="BF189"/>
  <c r="BE189"/>
  <c r="T189"/>
  <c r="R189"/>
  <c r="P189"/>
  <c r="BI187"/>
  <c r="BG187"/>
  <c r="BF187"/>
  <c r="BE187"/>
  <c r="T187"/>
  <c r="R187"/>
  <c r="P187"/>
  <c r="BI185"/>
  <c r="BG185"/>
  <c r="BF185"/>
  <c r="BE185"/>
  <c r="T185"/>
  <c r="R185"/>
  <c r="P185"/>
  <c r="BI183"/>
  <c r="BG183"/>
  <c r="BF183"/>
  <c r="BE183"/>
  <c r="T183"/>
  <c r="R183"/>
  <c r="P183"/>
  <c r="BI181"/>
  <c r="BG181"/>
  <c r="BF181"/>
  <c r="BE181"/>
  <c r="T181"/>
  <c r="R181"/>
  <c r="P181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3"/>
  <c r="BG173"/>
  <c r="BF173"/>
  <c r="BE173"/>
  <c r="T173"/>
  <c r="R173"/>
  <c r="P173"/>
  <c r="BI171"/>
  <c r="BG171"/>
  <c r="BF171"/>
  <c r="BE171"/>
  <c r="T171"/>
  <c r="R171"/>
  <c r="P171"/>
  <c r="BI169"/>
  <c r="BG169"/>
  <c r="BF169"/>
  <c r="BE169"/>
  <c r="T169"/>
  <c r="R169"/>
  <c r="P169"/>
  <c r="BI167"/>
  <c r="BG167"/>
  <c r="BF167"/>
  <c r="BE167"/>
  <c r="T167"/>
  <c r="R167"/>
  <c r="P167"/>
  <c r="BI165"/>
  <c r="BG165"/>
  <c r="BF165"/>
  <c r="BE165"/>
  <c r="T165"/>
  <c r="R165"/>
  <c r="P165"/>
  <c r="BI163"/>
  <c r="BG163"/>
  <c r="BF163"/>
  <c r="BE163"/>
  <c r="T163"/>
  <c r="R163"/>
  <c r="P163"/>
  <c r="BI160"/>
  <c r="BG160"/>
  <c r="BF160"/>
  <c r="BE160"/>
  <c r="T160"/>
  <c r="R160"/>
  <c r="P160"/>
  <c r="BI158"/>
  <c r="BG158"/>
  <c r="BF158"/>
  <c r="BE158"/>
  <c r="T158"/>
  <c r="R158"/>
  <c r="P158"/>
  <c r="BI156"/>
  <c r="BG156"/>
  <c r="BF156"/>
  <c r="BE156"/>
  <c r="T156"/>
  <c r="R156"/>
  <c r="P156"/>
  <c r="BI154"/>
  <c r="BG154"/>
  <c r="BF154"/>
  <c r="BE154"/>
  <c r="T154"/>
  <c r="R154"/>
  <c r="P154"/>
  <c r="BI150"/>
  <c r="BG150"/>
  <c r="BF150"/>
  <c r="BE150"/>
  <c r="T150"/>
  <c r="T149"/>
  <c r="R150"/>
  <c r="R149"/>
  <c r="P150"/>
  <c r="P149"/>
  <c r="BI147"/>
  <c r="BG147"/>
  <c r="BF147"/>
  <c r="BE147"/>
  <c r="T147"/>
  <c r="R147"/>
  <c r="P147"/>
  <c r="BI145"/>
  <c r="BG145"/>
  <c r="BF145"/>
  <c r="BE145"/>
  <c r="T145"/>
  <c r="R145"/>
  <c r="P145"/>
  <c r="BI143"/>
  <c r="BG143"/>
  <c r="BF143"/>
  <c r="BE143"/>
  <c r="T143"/>
  <c r="R143"/>
  <c r="P143"/>
  <c r="BI141"/>
  <c r="BG141"/>
  <c r="BF141"/>
  <c r="BE141"/>
  <c r="T141"/>
  <c r="R141"/>
  <c r="P141"/>
  <c r="BI138"/>
  <c r="BG138"/>
  <c r="BF138"/>
  <c r="BE138"/>
  <c r="T138"/>
  <c r="R138"/>
  <c r="P138"/>
  <c r="BI136"/>
  <c r="BG136"/>
  <c r="BF136"/>
  <c r="BE136"/>
  <c r="T136"/>
  <c r="R136"/>
  <c r="P136"/>
  <c r="BI133"/>
  <c r="BG133"/>
  <c r="BF133"/>
  <c r="BE133"/>
  <c r="T133"/>
  <c r="T132"/>
  <c r="R133"/>
  <c r="R132"/>
  <c r="P133"/>
  <c r="P132"/>
  <c r="J127"/>
  <c r="J126"/>
  <c r="F126"/>
  <c r="F124"/>
  <c r="E122"/>
  <c r="J94"/>
  <c r="J93"/>
  <c r="F93"/>
  <c r="F91"/>
  <c r="E89"/>
  <c r="J20"/>
  <c r="E20"/>
  <c r="F94"/>
  <c r="J19"/>
  <c r="J14"/>
  <c r="J91"/>
  <c r="E7"/>
  <c r="E85"/>
  <c i="3" r="J39"/>
  <c r="J38"/>
  <c i="1" r="AY97"/>
  <c i="3" r="J37"/>
  <c i="1" r="AX97"/>
  <c i="3" r="BI463"/>
  <c r="BG463"/>
  <c r="BF463"/>
  <c r="BE463"/>
  <c r="T463"/>
  <c r="R463"/>
  <c r="P463"/>
  <c r="BI460"/>
  <c r="BG460"/>
  <c r="BF460"/>
  <c r="BE460"/>
  <c r="T460"/>
  <c r="R460"/>
  <c r="P460"/>
  <c r="BI457"/>
  <c r="BG457"/>
  <c r="BF457"/>
  <c r="BE457"/>
  <c r="T457"/>
  <c r="R457"/>
  <c r="P457"/>
  <c r="BI455"/>
  <c r="BG455"/>
  <c r="BF455"/>
  <c r="BE455"/>
  <c r="T455"/>
  <c r="R455"/>
  <c r="P455"/>
  <c r="BI452"/>
  <c r="BG452"/>
  <c r="BF452"/>
  <c r="BE452"/>
  <c r="T452"/>
  <c r="R452"/>
  <c r="P452"/>
  <c r="BI450"/>
  <c r="BG450"/>
  <c r="BF450"/>
  <c r="BE450"/>
  <c r="T450"/>
  <c r="R450"/>
  <c r="P450"/>
  <c r="BI448"/>
  <c r="BG448"/>
  <c r="BF448"/>
  <c r="BE448"/>
  <c r="T448"/>
  <c r="R448"/>
  <c r="P448"/>
  <c r="BI446"/>
  <c r="BG446"/>
  <c r="BF446"/>
  <c r="BE446"/>
  <c r="T446"/>
  <c r="R446"/>
  <c r="P446"/>
  <c r="BI444"/>
  <c r="BG444"/>
  <c r="BF444"/>
  <c r="BE444"/>
  <c r="T444"/>
  <c r="R444"/>
  <c r="P444"/>
  <c r="BI442"/>
  <c r="BG442"/>
  <c r="BF442"/>
  <c r="BE442"/>
  <c r="T442"/>
  <c r="R442"/>
  <c r="P442"/>
  <c r="BI440"/>
  <c r="BG440"/>
  <c r="BF440"/>
  <c r="BE440"/>
  <c r="T440"/>
  <c r="R440"/>
  <c r="P440"/>
  <c r="BI438"/>
  <c r="BG438"/>
  <c r="BF438"/>
  <c r="BE438"/>
  <c r="T438"/>
  <c r="R438"/>
  <c r="P438"/>
  <c r="BI436"/>
  <c r="BG436"/>
  <c r="BF436"/>
  <c r="BE436"/>
  <c r="T436"/>
  <c r="R436"/>
  <c r="P436"/>
  <c r="BI434"/>
  <c r="BG434"/>
  <c r="BF434"/>
  <c r="BE434"/>
  <c r="T434"/>
  <c r="R434"/>
  <c r="P434"/>
  <c r="BI432"/>
  <c r="BG432"/>
  <c r="BF432"/>
  <c r="BE432"/>
  <c r="T432"/>
  <c r="R432"/>
  <c r="P432"/>
  <c r="BI430"/>
  <c r="BG430"/>
  <c r="BF430"/>
  <c r="BE430"/>
  <c r="T430"/>
  <c r="R430"/>
  <c r="P430"/>
  <c r="BI428"/>
  <c r="BG428"/>
  <c r="BF428"/>
  <c r="BE428"/>
  <c r="T428"/>
  <c r="R428"/>
  <c r="P428"/>
  <c r="BI426"/>
  <c r="BG426"/>
  <c r="BF426"/>
  <c r="BE426"/>
  <c r="T426"/>
  <c r="R426"/>
  <c r="P426"/>
  <c r="BI424"/>
  <c r="BG424"/>
  <c r="BF424"/>
  <c r="BE424"/>
  <c r="T424"/>
  <c r="R424"/>
  <c r="P424"/>
  <c r="BI422"/>
  <c r="BG422"/>
  <c r="BF422"/>
  <c r="BE422"/>
  <c r="T422"/>
  <c r="R422"/>
  <c r="P422"/>
  <c r="BI420"/>
  <c r="BG420"/>
  <c r="BF420"/>
  <c r="BE420"/>
  <c r="T420"/>
  <c r="R420"/>
  <c r="P420"/>
  <c r="BI418"/>
  <c r="BG418"/>
  <c r="BF418"/>
  <c r="BE418"/>
  <c r="T418"/>
  <c r="R418"/>
  <c r="P418"/>
  <c r="BI416"/>
  <c r="BG416"/>
  <c r="BF416"/>
  <c r="BE416"/>
  <c r="T416"/>
  <c r="R416"/>
  <c r="P416"/>
  <c r="BI414"/>
  <c r="BG414"/>
  <c r="BF414"/>
  <c r="BE414"/>
  <c r="T414"/>
  <c r="R414"/>
  <c r="P414"/>
  <c r="BI410"/>
  <c r="BG410"/>
  <c r="BF410"/>
  <c r="BE410"/>
  <c r="T410"/>
  <c r="R410"/>
  <c r="P410"/>
  <c r="BI408"/>
  <c r="BG408"/>
  <c r="BF408"/>
  <c r="BE408"/>
  <c r="T408"/>
  <c r="R408"/>
  <c r="P408"/>
  <c r="BI405"/>
  <c r="BG405"/>
  <c r="BF405"/>
  <c r="BE405"/>
  <c r="T405"/>
  <c r="R405"/>
  <c r="P405"/>
  <c r="BI403"/>
  <c r="BG403"/>
  <c r="BF403"/>
  <c r="BE403"/>
  <c r="T403"/>
  <c r="R403"/>
  <c r="P403"/>
  <c r="BI400"/>
  <c r="BG400"/>
  <c r="BF400"/>
  <c r="BE400"/>
  <c r="T400"/>
  <c r="R400"/>
  <c r="P400"/>
  <c r="BI398"/>
  <c r="BG398"/>
  <c r="BF398"/>
  <c r="BE398"/>
  <c r="T398"/>
  <c r="R398"/>
  <c r="P398"/>
  <c r="BI395"/>
  <c r="BG395"/>
  <c r="BF395"/>
  <c r="BE395"/>
  <c r="T395"/>
  <c r="R395"/>
  <c r="P395"/>
  <c r="BI392"/>
  <c r="BG392"/>
  <c r="BF392"/>
  <c r="BE392"/>
  <c r="T392"/>
  <c r="R392"/>
  <c r="P392"/>
  <c r="BI390"/>
  <c r="BG390"/>
  <c r="BF390"/>
  <c r="BE390"/>
  <c r="T390"/>
  <c r="R390"/>
  <c r="P390"/>
  <c r="BI388"/>
  <c r="BG388"/>
  <c r="BF388"/>
  <c r="BE388"/>
  <c r="T388"/>
  <c r="R388"/>
  <c r="P388"/>
  <c r="BI386"/>
  <c r="BG386"/>
  <c r="BF386"/>
  <c r="BE386"/>
  <c r="T386"/>
  <c r="R386"/>
  <c r="P386"/>
  <c r="BI384"/>
  <c r="BG384"/>
  <c r="BF384"/>
  <c r="BE384"/>
  <c r="T384"/>
  <c r="R384"/>
  <c r="P384"/>
  <c r="BI382"/>
  <c r="BG382"/>
  <c r="BF382"/>
  <c r="BE382"/>
  <c r="T382"/>
  <c r="R382"/>
  <c r="P382"/>
  <c r="BI380"/>
  <c r="BG380"/>
  <c r="BF380"/>
  <c r="BE380"/>
  <c r="T380"/>
  <c r="R380"/>
  <c r="P380"/>
  <c r="BI378"/>
  <c r="BG378"/>
  <c r="BF378"/>
  <c r="BE378"/>
  <c r="T378"/>
  <c r="R378"/>
  <c r="P378"/>
  <c r="BI376"/>
  <c r="BG376"/>
  <c r="BF376"/>
  <c r="BE376"/>
  <c r="T376"/>
  <c r="R376"/>
  <c r="P376"/>
  <c r="BI374"/>
  <c r="BG374"/>
  <c r="BF374"/>
  <c r="BE374"/>
  <c r="T374"/>
  <c r="R374"/>
  <c r="P374"/>
  <c r="BI372"/>
  <c r="BG372"/>
  <c r="BF372"/>
  <c r="BE372"/>
  <c r="T372"/>
  <c r="R372"/>
  <c r="P372"/>
  <c r="BI370"/>
  <c r="BG370"/>
  <c r="BF370"/>
  <c r="BE370"/>
  <c r="T370"/>
  <c r="R370"/>
  <c r="P370"/>
  <c r="BI368"/>
  <c r="BG368"/>
  <c r="BF368"/>
  <c r="BE368"/>
  <c r="T368"/>
  <c r="R368"/>
  <c r="P368"/>
  <c r="BI366"/>
  <c r="BG366"/>
  <c r="BF366"/>
  <c r="BE366"/>
  <c r="T366"/>
  <c r="R366"/>
  <c r="P366"/>
  <c r="BI364"/>
  <c r="BG364"/>
  <c r="BF364"/>
  <c r="BE364"/>
  <c r="T364"/>
  <c r="R364"/>
  <c r="P364"/>
  <c r="BI362"/>
  <c r="BG362"/>
  <c r="BF362"/>
  <c r="BE362"/>
  <c r="T362"/>
  <c r="R362"/>
  <c r="P362"/>
  <c r="BI360"/>
  <c r="BG360"/>
  <c r="BF360"/>
  <c r="BE360"/>
  <c r="T360"/>
  <c r="R360"/>
  <c r="P360"/>
  <c r="BI358"/>
  <c r="BG358"/>
  <c r="BF358"/>
  <c r="BE358"/>
  <c r="T358"/>
  <c r="R358"/>
  <c r="P358"/>
  <c r="BI356"/>
  <c r="BG356"/>
  <c r="BF356"/>
  <c r="BE356"/>
  <c r="T356"/>
  <c r="R356"/>
  <c r="P356"/>
  <c r="BI354"/>
  <c r="BG354"/>
  <c r="BF354"/>
  <c r="BE354"/>
  <c r="T354"/>
  <c r="R354"/>
  <c r="P354"/>
  <c r="BI352"/>
  <c r="BG352"/>
  <c r="BF352"/>
  <c r="BE352"/>
  <c r="T352"/>
  <c r="R352"/>
  <c r="P352"/>
  <c r="BI350"/>
  <c r="BG350"/>
  <c r="BF350"/>
  <c r="BE350"/>
  <c r="T350"/>
  <c r="R350"/>
  <c r="P350"/>
  <c r="BI348"/>
  <c r="BG348"/>
  <c r="BF348"/>
  <c r="BE348"/>
  <c r="T348"/>
  <c r="R348"/>
  <c r="P348"/>
  <c r="BI346"/>
  <c r="BG346"/>
  <c r="BF346"/>
  <c r="BE346"/>
  <c r="T346"/>
  <c r="R346"/>
  <c r="P346"/>
  <c r="BI344"/>
  <c r="BG344"/>
  <c r="BF344"/>
  <c r="BE344"/>
  <c r="T344"/>
  <c r="R344"/>
  <c r="P344"/>
  <c r="BI342"/>
  <c r="BG342"/>
  <c r="BF342"/>
  <c r="BE342"/>
  <c r="T342"/>
  <c r="R342"/>
  <c r="P342"/>
  <c r="BI340"/>
  <c r="BG340"/>
  <c r="BF340"/>
  <c r="BE340"/>
  <c r="T340"/>
  <c r="R340"/>
  <c r="P340"/>
  <c r="BI338"/>
  <c r="BG338"/>
  <c r="BF338"/>
  <c r="BE338"/>
  <c r="T338"/>
  <c r="R338"/>
  <c r="P338"/>
  <c r="BI336"/>
  <c r="BG336"/>
  <c r="BF336"/>
  <c r="BE336"/>
  <c r="T336"/>
  <c r="R336"/>
  <c r="P336"/>
  <c r="BI334"/>
  <c r="BG334"/>
  <c r="BF334"/>
  <c r="BE334"/>
  <c r="T334"/>
  <c r="R334"/>
  <c r="P334"/>
  <c r="BI332"/>
  <c r="BG332"/>
  <c r="BF332"/>
  <c r="BE332"/>
  <c r="T332"/>
  <c r="R332"/>
  <c r="P332"/>
  <c r="BI330"/>
  <c r="BG330"/>
  <c r="BF330"/>
  <c r="BE330"/>
  <c r="T330"/>
  <c r="R330"/>
  <c r="P330"/>
  <c r="BI328"/>
  <c r="BG328"/>
  <c r="BF328"/>
  <c r="BE328"/>
  <c r="T328"/>
  <c r="R328"/>
  <c r="P328"/>
  <c r="BI326"/>
  <c r="BG326"/>
  <c r="BF326"/>
  <c r="BE326"/>
  <c r="T326"/>
  <c r="R326"/>
  <c r="P326"/>
  <c r="BI324"/>
  <c r="BG324"/>
  <c r="BF324"/>
  <c r="BE324"/>
  <c r="T324"/>
  <c r="R324"/>
  <c r="P324"/>
  <c r="BI322"/>
  <c r="BG322"/>
  <c r="BF322"/>
  <c r="BE322"/>
  <c r="T322"/>
  <c r="R322"/>
  <c r="P322"/>
  <c r="BI320"/>
  <c r="BG320"/>
  <c r="BF320"/>
  <c r="BE320"/>
  <c r="T320"/>
  <c r="R320"/>
  <c r="P320"/>
  <c r="BI318"/>
  <c r="BG318"/>
  <c r="BF318"/>
  <c r="BE318"/>
  <c r="T318"/>
  <c r="R318"/>
  <c r="P318"/>
  <c r="BI316"/>
  <c r="BG316"/>
  <c r="BF316"/>
  <c r="BE316"/>
  <c r="T316"/>
  <c r="R316"/>
  <c r="P316"/>
  <c r="BI314"/>
  <c r="BG314"/>
  <c r="BF314"/>
  <c r="BE314"/>
  <c r="T314"/>
  <c r="R314"/>
  <c r="P314"/>
  <c r="BI312"/>
  <c r="BG312"/>
  <c r="BF312"/>
  <c r="BE312"/>
  <c r="T312"/>
  <c r="R312"/>
  <c r="P312"/>
  <c r="BI310"/>
  <c r="BG310"/>
  <c r="BF310"/>
  <c r="BE310"/>
  <c r="T310"/>
  <c r="R310"/>
  <c r="P310"/>
  <c r="BI308"/>
  <c r="BG308"/>
  <c r="BF308"/>
  <c r="BE308"/>
  <c r="T308"/>
  <c r="R308"/>
  <c r="P308"/>
  <c r="BI306"/>
  <c r="BG306"/>
  <c r="BF306"/>
  <c r="BE306"/>
  <c r="T306"/>
  <c r="R306"/>
  <c r="P306"/>
  <c r="BI304"/>
  <c r="BG304"/>
  <c r="BF304"/>
  <c r="BE304"/>
  <c r="T304"/>
  <c r="R304"/>
  <c r="P304"/>
  <c r="BI302"/>
  <c r="BG302"/>
  <c r="BF302"/>
  <c r="BE302"/>
  <c r="T302"/>
  <c r="R302"/>
  <c r="P302"/>
  <c r="BI300"/>
  <c r="BG300"/>
  <c r="BF300"/>
  <c r="BE300"/>
  <c r="T300"/>
  <c r="R300"/>
  <c r="P300"/>
  <c r="BI298"/>
  <c r="BG298"/>
  <c r="BF298"/>
  <c r="BE298"/>
  <c r="T298"/>
  <c r="R298"/>
  <c r="P298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7"/>
  <c r="BG287"/>
  <c r="BF287"/>
  <c r="BE287"/>
  <c r="T287"/>
  <c r="R287"/>
  <c r="P287"/>
  <c r="BI285"/>
  <c r="BG285"/>
  <c r="BF285"/>
  <c r="BE285"/>
  <c r="T285"/>
  <c r="R285"/>
  <c r="P285"/>
  <c r="BI283"/>
  <c r="BG283"/>
  <c r="BF283"/>
  <c r="BE283"/>
  <c r="T283"/>
  <c r="R283"/>
  <c r="P283"/>
  <c r="BI281"/>
  <c r="BG281"/>
  <c r="BF281"/>
  <c r="BE281"/>
  <c r="T281"/>
  <c r="R281"/>
  <c r="P281"/>
  <c r="BI279"/>
  <c r="BG279"/>
  <c r="BF279"/>
  <c r="BE279"/>
  <c r="T279"/>
  <c r="R279"/>
  <c r="P279"/>
  <c r="BI277"/>
  <c r="BG277"/>
  <c r="BF277"/>
  <c r="BE277"/>
  <c r="T277"/>
  <c r="R277"/>
  <c r="P277"/>
  <c r="BI275"/>
  <c r="BG275"/>
  <c r="BF275"/>
  <c r="BE275"/>
  <c r="T275"/>
  <c r="R275"/>
  <c r="P275"/>
  <c r="BI273"/>
  <c r="BG273"/>
  <c r="BF273"/>
  <c r="BE273"/>
  <c r="T273"/>
  <c r="R273"/>
  <c r="P273"/>
  <c r="BI271"/>
  <c r="BG271"/>
  <c r="BF271"/>
  <c r="BE271"/>
  <c r="T271"/>
  <c r="R271"/>
  <c r="P271"/>
  <c r="BI269"/>
  <c r="BG269"/>
  <c r="BF269"/>
  <c r="BE269"/>
  <c r="T269"/>
  <c r="R269"/>
  <c r="P269"/>
  <c r="BI267"/>
  <c r="BG267"/>
  <c r="BF267"/>
  <c r="BE267"/>
  <c r="T267"/>
  <c r="R267"/>
  <c r="P267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1"/>
  <c r="BG251"/>
  <c r="BF251"/>
  <c r="BE251"/>
  <c r="T251"/>
  <c r="R251"/>
  <c r="P251"/>
  <c r="BI249"/>
  <c r="BG249"/>
  <c r="BF249"/>
  <c r="BE249"/>
  <c r="T249"/>
  <c r="R249"/>
  <c r="P249"/>
  <c r="BI247"/>
  <c r="BG247"/>
  <c r="BF247"/>
  <c r="BE247"/>
  <c r="T247"/>
  <c r="R247"/>
  <c r="P247"/>
  <c r="BI245"/>
  <c r="BG245"/>
  <c r="BF245"/>
  <c r="BE245"/>
  <c r="T245"/>
  <c r="R245"/>
  <c r="P245"/>
  <c r="BI243"/>
  <c r="BG243"/>
  <c r="BF243"/>
  <c r="BE243"/>
  <c r="T243"/>
  <c r="R243"/>
  <c r="P243"/>
  <c r="BI241"/>
  <c r="BG241"/>
  <c r="BF241"/>
  <c r="BE241"/>
  <c r="T241"/>
  <c r="R241"/>
  <c r="P241"/>
  <c r="BI239"/>
  <c r="BG239"/>
  <c r="BF239"/>
  <c r="BE239"/>
  <c r="T239"/>
  <c r="R239"/>
  <c r="P239"/>
  <c r="BI237"/>
  <c r="BG237"/>
  <c r="BF237"/>
  <c r="BE237"/>
  <c r="T237"/>
  <c r="R237"/>
  <c r="P237"/>
  <c r="BI235"/>
  <c r="BG235"/>
  <c r="BF235"/>
  <c r="BE235"/>
  <c r="T235"/>
  <c r="R235"/>
  <c r="P235"/>
  <c r="BI233"/>
  <c r="BG233"/>
  <c r="BF233"/>
  <c r="BE233"/>
  <c r="T233"/>
  <c r="R233"/>
  <c r="P233"/>
  <c r="BI231"/>
  <c r="BG231"/>
  <c r="BF231"/>
  <c r="BE231"/>
  <c r="T231"/>
  <c r="R231"/>
  <c r="P231"/>
  <c r="BI229"/>
  <c r="BG229"/>
  <c r="BF229"/>
  <c r="BE229"/>
  <c r="T229"/>
  <c r="R229"/>
  <c r="P229"/>
  <c r="BI227"/>
  <c r="BG227"/>
  <c r="BF227"/>
  <c r="BE227"/>
  <c r="T227"/>
  <c r="R227"/>
  <c r="P227"/>
  <c r="BI225"/>
  <c r="BG225"/>
  <c r="BF225"/>
  <c r="BE225"/>
  <c r="T225"/>
  <c r="R225"/>
  <c r="P225"/>
  <c r="BI223"/>
  <c r="BG223"/>
  <c r="BF223"/>
  <c r="BE223"/>
  <c r="T223"/>
  <c r="R223"/>
  <c r="P223"/>
  <c r="BI221"/>
  <c r="BG221"/>
  <c r="BF221"/>
  <c r="BE221"/>
  <c r="T221"/>
  <c r="R221"/>
  <c r="P221"/>
  <c r="BI219"/>
  <c r="BG219"/>
  <c r="BF219"/>
  <c r="BE219"/>
  <c r="T219"/>
  <c r="R219"/>
  <c r="P219"/>
  <c r="BI217"/>
  <c r="BG217"/>
  <c r="BF217"/>
  <c r="BE217"/>
  <c r="T217"/>
  <c r="R217"/>
  <c r="P217"/>
  <c r="BI214"/>
  <c r="BG214"/>
  <c r="BF214"/>
  <c r="BE214"/>
  <c r="T214"/>
  <c r="R214"/>
  <c r="P214"/>
  <c r="BI212"/>
  <c r="BG212"/>
  <c r="BF212"/>
  <c r="BE212"/>
  <c r="T212"/>
  <c r="R212"/>
  <c r="P212"/>
  <c r="BI209"/>
  <c r="BG209"/>
  <c r="BF209"/>
  <c r="BE209"/>
  <c r="T209"/>
  <c r="R209"/>
  <c r="P209"/>
  <c r="BI206"/>
  <c r="BG206"/>
  <c r="BF206"/>
  <c r="BE206"/>
  <c r="T206"/>
  <c r="R206"/>
  <c r="P206"/>
  <c r="BI204"/>
  <c r="BG204"/>
  <c r="BF204"/>
  <c r="BE204"/>
  <c r="T204"/>
  <c r="R204"/>
  <c r="P204"/>
  <c r="BI201"/>
  <c r="BG201"/>
  <c r="BF201"/>
  <c r="BE201"/>
  <c r="T201"/>
  <c r="R201"/>
  <c r="P201"/>
  <c r="BI199"/>
  <c r="BG199"/>
  <c r="BF199"/>
  <c r="BE199"/>
  <c r="T199"/>
  <c r="R199"/>
  <c r="P199"/>
  <c r="BI196"/>
  <c r="BG196"/>
  <c r="BF196"/>
  <c r="BE196"/>
  <c r="T196"/>
  <c r="R196"/>
  <c r="P196"/>
  <c r="BI194"/>
  <c r="BG194"/>
  <c r="BF194"/>
  <c r="BE194"/>
  <c r="T194"/>
  <c r="R194"/>
  <c r="P194"/>
  <c r="BI191"/>
  <c r="BG191"/>
  <c r="BF191"/>
  <c r="BE191"/>
  <c r="T191"/>
  <c r="R191"/>
  <c r="P191"/>
  <c r="BI189"/>
  <c r="BG189"/>
  <c r="BF189"/>
  <c r="BE189"/>
  <c r="T189"/>
  <c r="R189"/>
  <c r="P189"/>
  <c r="BI186"/>
  <c r="BG186"/>
  <c r="BF186"/>
  <c r="BE186"/>
  <c r="T186"/>
  <c r="R186"/>
  <c r="P186"/>
  <c r="BI184"/>
  <c r="BG184"/>
  <c r="BF184"/>
  <c r="BE184"/>
  <c r="T184"/>
  <c r="R184"/>
  <c r="P184"/>
  <c r="BI181"/>
  <c r="BG181"/>
  <c r="BF181"/>
  <c r="BE181"/>
  <c r="T181"/>
  <c r="R181"/>
  <c r="P181"/>
  <c r="BI179"/>
  <c r="BG179"/>
  <c r="BF179"/>
  <c r="BE179"/>
  <c r="T179"/>
  <c r="R179"/>
  <c r="P179"/>
  <c r="BI176"/>
  <c r="BG176"/>
  <c r="BF176"/>
  <c r="BE176"/>
  <c r="T176"/>
  <c r="R176"/>
  <c r="P176"/>
  <c r="BI173"/>
  <c r="BG173"/>
  <c r="BF173"/>
  <c r="BE173"/>
  <c r="T173"/>
  <c r="R173"/>
  <c r="P173"/>
  <c r="BI170"/>
  <c r="BG170"/>
  <c r="BF170"/>
  <c r="BE170"/>
  <c r="T170"/>
  <c r="R170"/>
  <c r="P170"/>
  <c r="BI167"/>
  <c r="BG167"/>
  <c r="BF167"/>
  <c r="BE167"/>
  <c r="T167"/>
  <c r="R167"/>
  <c r="P167"/>
  <c r="BI165"/>
  <c r="BG165"/>
  <c r="BF165"/>
  <c r="BE165"/>
  <c r="T165"/>
  <c r="R165"/>
  <c r="P165"/>
  <c r="BI162"/>
  <c r="BG162"/>
  <c r="BF162"/>
  <c r="BE162"/>
  <c r="T162"/>
  <c r="R162"/>
  <c r="P162"/>
  <c r="BI159"/>
  <c r="BG159"/>
  <c r="BF159"/>
  <c r="BE159"/>
  <c r="T159"/>
  <c r="R159"/>
  <c r="P159"/>
  <c r="BI156"/>
  <c r="BG156"/>
  <c r="BF156"/>
  <c r="BE156"/>
  <c r="T156"/>
  <c r="R156"/>
  <c r="P156"/>
  <c r="BI154"/>
  <c r="BG154"/>
  <c r="BF154"/>
  <c r="BE154"/>
  <c r="T154"/>
  <c r="R154"/>
  <c r="P154"/>
  <c r="BI152"/>
  <c r="BG152"/>
  <c r="BF152"/>
  <c r="BE152"/>
  <c r="T152"/>
  <c r="R152"/>
  <c r="P152"/>
  <c r="BI150"/>
  <c r="BG150"/>
  <c r="BF150"/>
  <c r="BE150"/>
  <c r="T150"/>
  <c r="R150"/>
  <c r="P150"/>
  <c r="BI148"/>
  <c r="BG148"/>
  <c r="BF148"/>
  <c r="BE148"/>
  <c r="T148"/>
  <c r="R148"/>
  <c r="P148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BI134"/>
  <c r="BG134"/>
  <c r="BF134"/>
  <c r="BE134"/>
  <c r="T134"/>
  <c r="R134"/>
  <c r="P134"/>
  <c r="BI132"/>
  <c r="BG132"/>
  <c r="BF132"/>
  <c r="BE132"/>
  <c r="T132"/>
  <c r="R132"/>
  <c r="P132"/>
  <c r="BI130"/>
  <c r="BG130"/>
  <c r="BF130"/>
  <c r="BE130"/>
  <c r="T130"/>
  <c r="R130"/>
  <c r="P130"/>
  <c r="BI128"/>
  <c r="BG128"/>
  <c r="BF128"/>
  <c r="BE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2" r="J39"/>
  <c r="J38"/>
  <c i="1" r="AY96"/>
  <c i="2" r="J37"/>
  <c i="1" r="AX96"/>
  <c i="2" r="BI313"/>
  <c r="BG313"/>
  <c r="BF313"/>
  <c r="BE313"/>
  <c r="T313"/>
  <c r="R313"/>
  <c r="P313"/>
  <c r="BI311"/>
  <c r="BG311"/>
  <c r="BF311"/>
  <c r="BE311"/>
  <c r="T311"/>
  <c r="R311"/>
  <c r="P311"/>
  <c r="BI308"/>
  <c r="BG308"/>
  <c r="BF308"/>
  <c r="BE308"/>
  <c r="T308"/>
  <c r="R308"/>
  <c r="P308"/>
  <c r="BI306"/>
  <c r="BG306"/>
  <c r="BF306"/>
  <c r="BE306"/>
  <c r="T306"/>
  <c r="R306"/>
  <c r="P306"/>
  <c r="BI304"/>
  <c r="BG304"/>
  <c r="BF304"/>
  <c r="BE304"/>
  <c r="T304"/>
  <c r="R304"/>
  <c r="P304"/>
  <c r="BI302"/>
  <c r="BG302"/>
  <c r="BF302"/>
  <c r="BE302"/>
  <c r="T302"/>
  <c r="R302"/>
  <c r="P302"/>
  <c r="BI300"/>
  <c r="BG300"/>
  <c r="BF300"/>
  <c r="BE300"/>
  <c r="T300"/>
  <c r="R300"/>
  <c r="P300"/>
  <c r="BI298"/>
  <c r="BG298"/>
  <c r="BF298"/>
  <c r="BE298"/>
  <c r="T298"/>
  <c r="R298"/>
  <c r="P298"/>
  <c r="BI296"/>
  <c r="BG296"/>
  <c r="BF296"/>
  <c r="BE296"/>
  <c r="T296"/>
  <c r="R296"/>
  <c r="P296"/>
  <c r="BI294"/>
  <c r="BG294"/>
  <c r="BF294"/>
  <c r="BE294"/>
  <c r="T294"/>
  <c r="R294"/>
  <c r="P294"/>
  <c r="BI292"/>
  <c r="BG292"/>
  <c r="BF292"/>
  <c r="BE292"/>
  <c r="T292"/>
  <c r="R292"/>
  <c r="P292"/>
  <c r="BI290"/>
  <c r="BG290"/>
  <c r="BF290"/>
  <c r="BE290"/>
  <c r="T290"/>
  <c r="R290"/>
  <c r="P290"/>
  <c r="BI288"/>
  <c r="BG288"/>
  <c r="BF288"/>
  <c r="BE288"/>
  <c r="T288"/>
  <c r="R288"/>
  <c r="P288"/>
  <c r="BI286"/>
  <c r="BG286"/>
  <c r="BF286"/>
  <c r="BE286"/>
  <c r="T286"/>
  <c r="R286"/>
  <c r="P286"/>
  <c r="BI284"/>
  <c r="BG284"/>
  <c r="BF284"/>
  <c r="BE284"/>
  <c r="T284"/>
  <c r="R284"/>
  <c r="P284"/>
  <c r="BI282"/>
  <c r="BG282"/>
  <c r="BF282"/>
  <c r="BE282"/>
  <c r="T282"/>
  <c r="R282"/>
  <c r="P282"/>
  <c r="BI280"/>
  <c r="BG280"/>
  <c r="BF280"/>
  <c r="BE280"/>
  <c r="T280"/>
  <c r="R280"/>
  <c r="P280"/>
  <c r="BI278"/>
  <c r="BG278"/>
  <c r="BF278"/>
  <c r="BE278"/>
  <c r="T278"/>
  <c r="R278"/>
  <c r="P278"/>
  <c r="BI276"/>
  <c r="BG276"/>
  <c r="BF276"/>
  <c r="BE276"/>
  <c r="T276"/>
  <c r="R276"/>
  <c r="P276"/>
  <c r="BI273"/>
  <c r="BG273"/>
  <c r="BF273"/>
  <c r="BE273"/>
  <c r="T273"/>
  <c r="R273"/>
  <c r="P273"/>
  <c r="BI271"/>
  <c r="BG271"/>
  <c r="BF271"/>
  <c r="BE271"/>
  <c r="T271"/>
  <c r="R271"/>
  <c r="P271"/>
  <c r="BI269"/>
  <c r="BG269"/>
  <c r="BF269"/>
  <c r="BE269"/>
  <c r="T269"/>
  <c r="R269"/>
  <c r="P269"/>
  <c r="BI267"/>
  <c r="BG267"/>
  <c r="BF267"/>
  <c r="BE267"/>
  <c r="T267"/>
  <c r="R267"/>
  <c r="P267"/>
  <c r="BI265"/>
  <c r="BG265"/>
  <c r="BF265"/>
  <c r="BE265"/>
  <c r="T265"/>
  <c r="R265"/>
  <c r="P265"/>
  <c r="BI263"/>
  <c r="BG263"/>
  <c r="BF263"/>
  <c r="BE263"/>
  <c r="T263"/>
  <c r="R263"/>
  <c r="P263"/>
  <c r="BI261"/>
  <c r="BG261"/>
  <c r="BF261"/>
  <c r="BE261"/>
  <c r="T261"/>
  <c r="R261"/>
  <c r="P261"/>
  <c r="BI259"/>
  <c r="BG259"/>
  <c r="BF259"/>
  <c r="BE259"/>
  <c r="T259"/>
  <c r="R259"/>
  <c r="P259"/>
  <c r="BI257"/>
  <c r="BG257"/>
  <c r="BF257"/>
  <c r="BE257"/>
  <c r="T257"/>
  <c r="R257"/>
  <c r="P257"/>
  <c r="BI255"/>
  <c r="BG255"/>
  <c r="BF255"/>
  <c r="BE255"/>
  <c r="T255"/>
  <c r="R255"/>
  <c r="P255"/>
  <c r="BI253"/>
  <c r="BG253"/>
  <c r="BF253"/>
  <c r="BE253"/>
  <c r="T253"/>
  <c r="R253"/>
  <c r="P253"/>
  <c r="BI250"/>
  <c r="BG250"/>
  <c r="BF250"/>
  <c r="BE250"/>
  <c r="T250"/>
  <c r="R250"/>
  <c r="P250"/>
  <c r="BI248"/>
  <c r="BG248"/>
  <c r="BF248"/>
  <c r="BE248"/>
  <c r="T248"/>
  <c r="R248"/>
  <c r="P248"/>
  <c r="BI246"/>
  <c r="BG246"/>
  <c r="BF246"/>
  <c r="BE246"/>
  <c r="T246"/>
  <c r="R246"/>
  <c r="P246"/>
  <c r="BI244"/>
  <c r="BG244"/>
  <c r="BF244"/>
  <c r="BE244"/>
  <c r="T244"/>
  <c r="R244"/>
  <c r="P244"/>
  <c r="BI242"/>
  <c r="BG242"/>
  <c r="BF242"/>
  <c r="BE242"/>
  <c r="T242"/>
  <c r="R242"/>
  <c r="P242"/>
  <c r="BI240"/>
  <c r="BG240"/>
  <c r="BF240"/>
  <c r="BE240"/>
  <c r="T240"/>
  <c r="R240"/>
  <c r="P240"/>
  <c r="BI238"/>
  <c r="BG238"/>
  <c r="BF238"/>
  <c r="BE238"/>
  <c r="T238"/>
  <c r="R238"/>
  <c r="P238"/>
  <c r="BI236"/>
  <c r="BG236"/>
  <c r="BF236"/>
  <c r="BE236"/>
  <c r="T236"/>
  <c r="R236"/>
  <c r="P236"/>
  <c r="BI234"/>
  <c r="BG234"/>
  <c r="BF234"/>
  <c r="BE234"/>
  <c r="T234"/>
  <c r="R234"/>
  <c r="P234"/>
  <c r="BI232"/>
  <c r="BG232"/>
  <c r="BF232"/>
  <c r="BE232"/>
  <c r="T232"/>
  <c r="R232"/>
  <c r="P232"/>
  <c r="BI230"/>
  <c r="BG230"/>
  <c r="BF230"/>
  <c r="BE230"/>
  <c r="T230"/>
  <c r="R230"/>
  <c r="P230"/>
  <c r="BI227"/>
  <c r="BG227"/>
  <c r="BF227"/>
  <c r="BE227"/>
  <c r="T227"/>
  <c r="R227"/>
  <c r="P227"/>
  <c r="BI225"/>
  <c r="BG225"/>
  <c r="BF225"/>
  <c r="BE225"/>
  <c r="T225"/>
  <c r="R225"/>
  <c r="P225"/>
  <c r="BI223"/>
  <c r="BG223"/>
  <c r="BF223"/>
  <c r="BE223"/>
  <c r="T223"/>
  <c r="R223"/>
  <c r="P223"/>
  <c r="BI221"/>
  <c r="BG221"/>
  <c r="BF221"/>
  <c r="BE221"/>
  <c r="T221"/>
  <c r="R221"/>
  <c r="P221"/>
  <c r="BI219"/>
  <c r="BG219"/>
  <c r="BF219"/>
  <c r="BE219"/>
  <c r="T219"/>
  <c r="R219"/>
  <c r="P219"/>
  <c r="BI217"/>
  <c r="BG217"/>
  <c r="BF217"/>
  <c r="BE217"/>
  <c r="T217"/>
  <c r="R217"/>
  <c r="P217"/>
  <c r="BI215"/>
  <c r="BG215"/>
  <c r="BF215"/>
  <c r="BE215"/>
  <c r="T215"/>
  <c r="R215"/>
  <c r="P215"/>
  <c r="BI213"/>
  <c r="BG213"/>
  <c r="BF213"/>
  <c r="BE213"/>
  <c r="T213"/>
  <c r="R213"/>
  <c r="P213"/>
  <c r="BI211"/>
  <c r="BG211"/>
  <c r="BF211"/>
  <c r="BE211"/>
  <c r="T211"/>
  <c r="R211"/>
  <c r="P211"/>
  <c r="BI209"/>
  <c r="BG209"/>
  <c r="BF209"/>
  <c r="BE209"/>
  <c r="T209"/>
  <c r="R209"/>
  <c r="P209"/>
  <c r="BI207"/>
  <c r="BG207"/>
  <c r="BF207"/>
  <c r="BE207"/>
  <c r="T207"/>
  <c r="R207"/>
  <c r="P207"/>
  <c r="BI205"/>
  <c r="BG205"/>
  <c r="BF205"/>
  <c r="BE205"/>
  <c r="T205"/>
  <c r="R205"/>
  <c r="P205"/>
  <c r="BI202"/>
  <c r="BG202"/>
  <c r="BF202"/>
  <c r="BE202"/>
  <c r="T202"/>
  <c r="R202"/>
  <c r="P202"/>
  <c r="BI200"/>
  <c r="BG200"/>
  <c r="BF200"/>
  <c r="BE200"/>
  <c r="T200"/>
  <c r="R200"/>
  <c r="P200"/>
  <c r="BI198"/>
  <c r="BG198"/>
  <c r="BF198"/>
  <c r="BE198"/>
  <c r="T198"/>
  <c r="R198"/>
  <c r="P198"/>
  <c r="BI196"/>
  <c r="BG196"/>
  <c r="BF196"/>
  <c r="BE196"/>
  <c r="T196"/>
  <c r="R196"/>
  <c r="P196"/>
  <c r="BI194"/>
  <c r="BG194"/>
  <c r="BF194"/>
  <c r="BE194"/>
  <c r="T194"/>
  <c r="R194"/>
  <c r="P194"/>
  <c r="BI192"/>
  <c r="BG192"/>
  <c r="BF192"/>
  <c r="BE192"/>
  <c r="T192"/>
  <c r="R192"/>
  <c r="P192"/>
  <c r="BI190"/>
  <c r="BG190"/>
  <c r="BF190"/>
  <c r="BE190"/>
  <c r="T190"/>
  <c r="R190"/>
  <c r="P190"/>
  <c r="BI188"/>
  <c r="BG188"/>
  <c r="BF188"/>
  <c r="BE188"/>
  <c r="T188"/>
  <c r="R188"/>
  <c r="P188"/>
  <c r="BI186"/>
  <c r="BG186"/>
  <c r="BF186"/>
  <c r="BE186"/>
  <c r="T186"/>
  <c r="R186"/>
  <c r="P186"/>
  <c r="BI184"/>
  <c r="BG184"/>
  <c r="BF184"/>
  <c r="BE184"/>
  <c r="T184"/>
  <c r="R184"/>
  <c r="P184"/>
  <c r="BI182"/>
  <c r="BG182"/>
  <c r="BF182"/>
  <c r="BE182"/>
  <c r="T182"/>
  <c r="R182"/>
  <c r="P182"/>
  <c r="BI179"/>
  <c r="BG179"/>
  <c r="BF179"/>
  <c r="BE179"/>
  <c r="T179"/>
  <c r="R179"/>
  <c r="P179"/>
  <c r="BI177"/>
  <c r="BG177"/>
  <c r="BF177"/>
  <c r="BE177"/>
  <c r="T177"/>
  <c r="R177"/>
  <c r="P177"/>
  <c r="BI175"/>
  <c r="BG175"/>
  <c r="BF175"/>
  <c r="BE175"/>
  <c r="T175"/>
  <c r="R175"/>
  <c r="P175"/>
  <c r="BI171"/>
  <c r="BG171"/>
  <c r="BF171"/>
  <c r="BE171"/>
  <c r="T171"/>
  <c r="T170"/>
  <c r="R171"/>
  <c r="R170"/>
  <c r="P171"/>
  <c r="P170"/>
  <c r="BI168"/>
  <c r="BG168"/>
  <c r="BF168"/>
  <c r="BE168"/>
  <c r="T168"/>
  <c r="R168"/>
  <c r="P168"/>
  <c r="BI166"/>
  <c r="BG166"/>
  <c r="BF166"/>
  <c r="BE166"/>
  <c r="T166"/>
  <c r="R166"/>
  <c r="P166"/>
  <c r="BI164"/>
  <c r="BG164"/>
  <c r="BF164"/>
  <c r="BE164"/>
  <c r="T164"/>
  <c r="R164"/>
  <c r="P164"/>
  <c r="BI162"/>
  <c r="BG162"/>
  <c r="BF162"/>
  <c r="BE162"/>
  <c r="T162"/>
  <c r="R162"/>
  <c r="P162"/>
  <c r="BI160"/>
  <c r="BG160"/>
  <c r="BF160"/>
  <c r="BE160"/>
  <c r="T160"/>
  <c r="R160"/>
  <c r="P160"/>
  <c r="BI157"/>
  <c r="BG157"/>
  <c r="BF157"/>
  <c r="BE157"/>
  <c r="T157"/>
  <c r="R157"/>
  <c r="P157"/>
  <c r="BI155"/>
  <c r="BG155"/>
  <c r="BF155"/>
  <c r="BE155"/>
  <c r="T155"/>
  <c r="R155"/>
  <c r="P155"/>
  <c r="BI153"/>
  <c r="BG153"/>
  <c r="BF153"/>
  <c r="BE153"/>
  <c r="T153"/>
  <c r="R153"/>
  <c r="P153"/>
  <c r="BI151"/>
  <c r="BG151"/>
  <c r="BF151"/>
  <c r="BE151"/>
  <c r="T151"/>
  <c r="R151"/>
  <c r="P151"/>
  <c r="BI149"/>
  <c r="BG149"/>
  <c r="BF149"/>
  <c r="BE149"/>
  <c r="T149"/>
  <c r="R149"/>
  <c r="P149"/>
  <c r="BI146"/>
  <c r="BG146"/>
  <c r="BF146"/>
  <c r="BE146"/>
  <c r="T146"/>
  <c r="R146"/>
  <c r="P146"/>
  <c r="BI144"/>
  <c r="BG144"/>
  <c r="BF144"/>
  <c r="BE144"/>
  <c r="T144"/>
  <c r="R144"/>
  <c r="P144"/>
  <c r="BI142"/>
  <c r="BG142"/>
  <c r="BF142"/>
  <c r="BE142"/>
  <c r="T142"/>
  <c r="R142"/>
  <c r="P142"/>
  <c r="BI140"/>
  <c r="BG140"/>
  <c r="BF140"/>
  <c r="BE140"/>
  <c r="T140"/>
  <c r="R140"/>
  <c r="P140"/>
  <c r="BI138"/>
  <c r="BG138"/>
  <c r="BF138"/>
  <c r="BE138"/>
  <c r="T138"/>
  <c r="R138"/>
  <c r="P138"/>
  <c r="BI136"/>
  <c r="BG136"/>
  <c r="BF136"/>
  <c r="BE136"/>
  <c r="T136"/>
  <c r="R136"/>
  <c r="P136"/>
  <c r="J130"/>
  <c r="J129"/>
  <c r="F129"/>
  <c r="F127"/>
  <c r="E125"/>
  <c r="J94"/>
  <c r="J93"/>
  <c r="F93"/>
  <c r="F91"/>
  <c r="E89"/>
  <c r="J20"/>
  <c r="E20"/>
  <c r="F94"/>
  <c r="J19"/>
  <c r="J14"/>
  <c r="J127"/>
  <c r="E7"/>
  <c r="E85"/>
  <c i="1" r="L90"/>
  <c r="AM90"/>
  <c r="AM89"/>
  <c r="L89"/>
  <c r="AM87"/>
  <c r="L87"/>
  <c r="L85"/>
  <c r="L84"/>
  <c i="2" r="BK311"/>
  <c r="BK292"/>
  <c r="BK284"/>
  <c r="J257"/>
  <c r="BK244"/>
  <c r="BK240"/>
  <c r="J227"/>
  <c r="BK213"/>
  <c r="BK194"/>
  <c r="BK177"/>
  <c r="J164"/>
  <c r="BK146"/>
  <c r="J136"/>
  <c r="J311"/>
  <c r="J308"/>
  <c r="BK306"/>
  <c r="BK298"/>
  <c r="J294"/>
  <c r="BK282"/>
  <c r="J269"/>
  <c r="J259"/>
  <c r="J240"/>
  <c r="BK227"/>
  <c r="BK202"/>
  <c r="J196"/>
  <c r="BK184"/>
  <c r="J177"/>
  <c r="BK151"/>
  <c r="J313"/>
  <c r="BK302"/>
  <c r="J280"/>
  <c r="BK267"/>
  <c r="J248"/>
  <c r="BK232"/>
  <c r="BK215"/>
  <c r="BK190"/>
  <c r="J168"/>
  <c r="BK155"/>
  <c r="BK142"/>
  <c r="BK290"/>
  <c r="BK278"/>
  <c r="J267"/>
  <c r="BK255"/>
  <c r="J230"/>
  <c r="J213"/>
  <c r="J188"/>
  <c r="BK186"/>
  <c r="BK182"/>
  <c r="J171"/>
  <c r="BK168"/>
  <c r="J166"/>
  <c r="J162"/>
  <c r="BK157"/>
  <c r="BK153"/>
  <c r="J151"/>
  <c r="J146"/>
  <c r="J142"/>
  <c r="J138"/>
  <c r="BK136"/>
  <c i="3" r="J457"/>
  <c r="J455"/>
  <c r="J452"/>
  <c r="J446"/>
  <c r="BK444"/>
  <c r="J442"/>
  <c r="BK428"/>
  <c r="J400"/>
  <c r="BK374"/>
  <c r="BK360"/>
  <c r="BK348"/>
  <c r="J334"/>
  <c r="BK318"/>
  <c r="J304"/>
  <c r="J287"/>
  <c r="BK265"/>
  <c r="BK255"/>
  <c r="BK245"/>
  <c r="BK227"/>
  <c r="J212"/>
  <c r="J201"/>
  <c r="BK179"/>
  <c r="BK156"/>
  <c r="J142"/>
  <c r="BK440"/>
  <c r="BK410"/>
  <c r="BK386"/>
  <c r="J374"/>
  <c r="J366"/>
  <c r="J358"/>
  <c r="BK340"/>
  <c r="BK326"/>
  <c r="BK312"/>
  <c r="BK304"/>
  <c r="BK285"/>
  <c r="BK277"/>
  <c r="BK269"/>
  <c r="J255"/>
  <c r="BK243"/>
  <c r="BK217"/>
  <c r="BK196"/>
  <c r="J150"/>
  <c r="J134"/>
  <c r="J463"/>
  <c r="BK457"/>
  <c r="BK446"/>
  <c r="BK424"/>
  <c r="J405"/>
  <c r="J380"/>
  <c r="BK364"/>
  <c r="J346"/>
  <c r="BK334"/>
  <c r="J318"/>
  <c r="BK300"/>
  <c r="BK283"/>
  <c r="J263"/>
  <c r="J243"/>
  <c r="J237"/>
  <c r="J227"/>
  <c r="BK214"/>
  <c r="J196"/>
  <c r="J189"/>
  <c r="BK170"/>
  <c r="J156"/>
  <c r="BK142"/>
  <c r="BK134"/>
  <c r="BK448"/>
  <c r="J436"/>
  <c r="J428"/>
  <c r="BK420"/>
  <c r="J410"/>
  <c r="BK392"/>
  <c r="J382"/>
  <c r="BK366"/>
  <c r="J338"/>
  <c r="J324"/>
  <c r="BK298"/>
  <c r="BK281"/>
  <c r="BK271"/>
  <c r="BK235"/>
  <c r="J221"/>
  <c r="BK212"/>
  <c r="BK186"/>
  <c r="BK165"/>
  <c r="J140"/>
  <c i="4" r="BK233"/>
  <c r="J227"/>
  <c r="BK208"/>
  <c r="BK196"/>
  <c r="J183"/>
  <c r="J165"/>
  <c r="J150"/>
  <c r="J133"/>
  <c r="BK212"/>
  <c r="J204"/>
  <c r="J194"/>
  <c r="BK175"/>
  <c r="BK147"/>
  <c r="BK229"/>
  <c r="J200"/>
  <c r="BK185"/>
  <c r="BK177"/>
  <c r="BK158"/>
  <c r="BK145"/>
  <c r="J224"/>
  <c r="J206"/>
  <c r="BK187"/>
  <c r="J169"/>
  <c r="J158"/>
  <c r="J136"/>
  <c i="5" r="BK149"/>
  <c r="BK136"/>
  <c r="BK224"/>
  <c r="BK217"/>
  <c r="BK202"/>
  <c r="J191"/>
  <c r="J173"/>
  <c r="J138"/>
  <c r="J226"/>
  <c r="J206"/>
  <c r="BK185"/>
  <c r="BK171"/>
  <c r="J140"/>
  <c r="BK222"/>
  <c r="BK206"/>
  <c r="J193"/>
  <c r="BK173"/>
  <c r="BK162"/>
  <c r="J149"/>
  <c i="6" r="BK145"/>
  <c r="J137"/>
  <c r="BK160"/>
  <c r="J151"/>
  <c r="BK141"/>
  <c r="BK167"/>
  <c r="BK157"/>
  <c r="BK143"/>
  <c r="J131"/>
  <c i="7" r="BK304"/>
  <c r="BK280"/>
  <c r="J257"/>
  <c r="J230"/>
  <c r="BK219"/>
  <c r="J203"/>
  <c r="J175"/>
  <c r="BK151"/>
  <c r="BK300"/>
  <c r="J280"/>
  <c r="BK269"/>
  <c r="BK255"/>
  <c r="J242"/>
  <c r="J225"/>
  <c r="J217"/>
  <c r="J194"/>
  <c r="BK188"/>
  <c r="BK182"/>
  <c r="J171"/>
  <c r="BK155"/>
  <c r="J140"/>
  <c r="BK298"/>
  <c r="BK290"/>
  <c r="J274"/>
  <c r="BK267"/>
  <c r="BK253"/>
  <c r="J246"/>
  <c r="J232"/>
  <c r="J213"/>
  <c r="J205"/>
  <c r="J188"/>
  <c r="J168"/>
  <c r="BK146"/>
  <c r="BK309"/>
  <c r="J296"/>
  <c r="BK284"/>
  <c r="J269"/>
  <c r="J240"/>
  <c r="BK217"/>
  <c r="J196"/>
  <c r="BK168"/>
  <c r="J160"/>
  <c r="BK149"/>
  <c i="8" r="BK450"/>
  <c r="J438"/>
  <c r="BK420"/>
  <c r="J405"/>
  <c r="J388"/>
  <c r="BK372"/>
  <c r="J342"/>
  <c r="J336"/>
  <c r="J306"/>
  <c r="BK287"/>
  <c r="BK271"/>
  <c r="J257"/>
  <c r="BK243"/>
  <c r="J225"/>
  <c r="J219"/>
  <c r="J191"/>
  <c r="BK162"/>
  <c r="BK138"/>
  <c r="BK463"/>
  <c r="J460"/>
  <c r="J446"/>
  <c r="BK436"/>
  <c r="BK422"/>
  <c r="BK410"/>
  <c r="J378"/>
  <c r="J358"/>
  <c r="J346"/>
  <c r="BK326"/>
  <c r="BK308"/>
  <c r="BK257"/>
  <c r="BK249"/>
  <c r="J243"/>
  <c r="J237"/>
  <c r="J231"/>
  <c r="BK184"/>
  <c r="BK170"/>
  <c r="BK156"/>
  <c r="BK136"/>
  <c r="BK455"/>
  <c r="J436"/>
  <c r="J414"/>
  <c r="BK398"/>
  <c r="J382"/>
  <c r="BK358"/>
  <c r="BK328"/>
  <c r="BK322"/>
  <c r="BK310"/>
  <c r="J298"/>
  <c r="J271"/>
  <c r="J255"/>
  <c r="BK231"/>
  <c r="BK217"/>
  <c r="J209"/>
  <c r="BK179"/>
  <c r="J152"/>
  <c r="J130"/>
  <c r="BK446"/>
  <c r="BK430"/>
  <c r="J424"/>
  <c r="J392"/>
  <c r="BK388"/>
  <c r="BK376"/>
  <c r="BK366"/>
  <c r="J354"/>
  <c r="BK346"/>
  <c r="J334"/>
  <c r="J322"/>
  <c r="BK316"/>
  <c r="J294"/>
  <c r="BK283"/>
  <c r="BK273"/>
  <c r="J253"/>
  <c r="BK245"/>
  <c r="BK227"/>
  <c r="BK209"/>
  <c r="BK199"/>
  <c r="BK181"/>
  <c r="J159"/>
  <c r="J150"/>
  <c r="J128"/>
  <c i="9" r="J218"/>
  <c r="BK208"/>
  <c r="J194"/>
  <c r="J158"/>
  <c r="J136"/>
  <c r="BK204"/>
  <c r="BK185"/>
  <c r="BK177"/>
  <c r="J165"/>
  <c r="BK138"/>
  <c r="BK222"/>
  <c r="J208"/>
  <c r="BK192"/>
  <c r="J171"/>
  <c r="BK156"/>
  <c r="BK133"/>
  <c r="J224"/>
  <c r="BK214"/>
  <c r="BK194"/>
  <c r="BK181"/>
  <c r="BK167"/>
  <c r="J154"/>
  <c i="10" r="BK233"/>
  <c r="J219"/>
  <c r="J202"/>
  <c r="BK183"/>
  <c r="BK136"/>
  <c r="BK219"/>
  <c r="BK206"/>
  <c r="J187"/>
  <c r="BK158"/>
  <c r="BK151"/>
  <c r="BK140"/>
  <c r="J206"/>
  <c r="BK195"/>
  <c r="J177"/>
  <c r="BK160"/>
  <c r="J144"/>
  <c r="BK231"/>
  <c r="BK222"/>
  <c r="BK210"/>
  <c r="J195"/>
  <c r="BK185"/>
  <c r="J165"/>
  <c r="BK134"/>
  <c i="11" r="J157"/>
  <c r="J141"/>
  <c r="J165"/>
  <c r="BK145"/>
  <c r="BK133"/>
  <c r="J163"/>
  <c r="J145"/>
  <c r="BK160"/>
  <c r="BK141"/>
  <c i="12" r="J133"/>
  <c r="BK133"/>
  <c r="J130"/>
  <c i="2" r="J244"/>
  <c r="J217"/>
  <c r="BK200"/>
  <c r="BK188"/>
  <c r="BK162"/>
  <c r="BK138"/>
  <c r="BK300"/>
  <c r="J273"/>
  <c r="BK257"/>
  <c r="BK246"/>
  <c r="J219"/>
  <c r="J200"/>
  <c r="J175"/>
  <c r="J153"/>
  <c r="J302"/>
  <c r="BK296"/>
  <c r="J286"/>
  <c r="J276"/>
  <c r="BK261"/>
  <c r="BK238"/>
  <c r="BK219"/>
  <c r="J205"/>
  <c r="BK196"/>
  <c i="3" r="J434"/>
  <c r="J408"/>
  <c r="BK390"/>
  <c r="J370"/>
  <c r="J352"/>
  <c r="BK336"/>
  <c r="J308"/>
  <c r="J300"/>
  <c r="BK279"/>
  <c r="BK263"/>
  <c r="J253"/>
  <c r="J241"/>
  <c r="J223"/>
  <c r="J206"/>
  <c r="BK181"/>
  <c r="BK152"/>
  <c r="BK132"/>
  <c r="J422"/>
  <c r="J398"/>
  <c r="J384"/>
  <c r="BK372"/>
  <c r="J354"/>
  <c r="J342"/>
  <c r="J328"/>
  <c r="BK316"/>
  <c r="BK308"/>
  <c r="BK292"/>
  <c r="BK273"/>
  <c r="J257"/>
  <c r="BK249"/>
  <c r="J231"/>
  <c r="BK199"/>
  <c r="BK184"/>
  <c r="BK148"/>
  <c r="BK463"/>
  <c r="BK452"/>
  <c r="J444"/>
  <c r="J426"/>
  <c r="BK408"/>
  <c r="BK382"/>
  <c r="BK352"/>
  <c r="J344"/>
  <c r="J330"/>
  <c r="BK314"/>
  <c r="J298"/>
  <c r="BK290"/>
  <c r="J261"/>
  <c r="BK241"/>
  <c r="J235"/>
  <c r="BK223"/>
  <c r="BK209"/>
  <c r="J194"/>
  <c r="J179"/>
  <c r="J159"/>
  <c r="BK150"/>
  <c r="J136"/>
  <c r="J440"/>
  <c r="J432"/>
  <c r="J424"/>
  <c r="BK416"/>
  <c r="J403"/>
  <c r="J388"/>
  <c r="BK370"/>
  <c r="BK358"/>
  <c r="J320"/>
  <c r="BK294"/>
  <c r="J279"/>
  <c r="J259"/>
  <c r="BK225"/>
  <c r="J209"/>
  <c r="J173"/>
  <c r="BK146"/>
  <c r="J132"/>
  <c i="4" r="J233"/>
  <c r="BK218"/>
  <c r="BK202"/>
  <c r="J187"/>
  <c r="J167"/>
  <c r="J141"/>
  <c r="J229"/>
  <c r="BK216"/>
  <c r="J208"/>
  <c r="BK200"/>
  <c r="BK167"/>
  <c r="J143"/>
  <c r="J222"/>
  <c r="J189"/>
  <c r="J179"/>
  <c r="BK169"/>
  <c r="J147"/>
  <c r="BK227"/>
  <c r="BK214"/>
  <c r="BK179"/>
  <c r="BK160"/>
  <c i="5" r="BK214"/>
  <c r="BK212"/>
  <c r="J210"/>
  <c r="BK200"/>
  <c r="BK193"/>
  <c r="J187"/>
  <c r="J185"/>
  <c r="J171"/>
  <c r="BK165"/>
  <c r="J162"/>
  <c r="BK158"/>
  <c r="BK156"/>
  <c r="BK153"/>
  <c r="BK146"/>
  <c r="J134"/>
  <c r="J222"/>
  <c r="BK210"/>
  <c r="J198"/>
  <c r="BK179"/>
  <c r="J169"/>
  <c r="J233"/>
  <c r="J214"/>
  <c r="BK191"/>
  <c r="J177"/>
  <c r="BK151"/>
  <c r="J224"/>
  <c r="J212"/>
  <c r="J195"/>
  <c r="BK175"/>
  <c r="J165"/>
  <c r="J158"/>
  <c r="J146"/>
  <c i="6" r="BK149"/>
  <c r="BK139"/>
  <c r="BK163"/>
  <c r="J149"/>
  <c r="J135"/>
  <c r="J165"/>
  <c r="BK151"/>
  <c r="J139"/>
  <c r="BK129"/>
  <c i="7" r="J300"/>
  <c r="J276"/>
  <c r="J259"/>
  <c r="BK232"/>
  <c r="BK225"/>
  <c r="BK207"/>
  <c r="BK194"/>
  <c r="BK162"/>
  <c r="BK302"/>
  <c r="J278"/>
  <c r="J267"/>
  <c r="J253"/>
  <c r="BK240"/>
  <c r="J223"/>
  <c r="BK213"/>
  <c r="BK192"/>
  <c r="BK184"/>
  <c r="BK175"/>
  <c r="BK160"/>
  <c r="J149"/>
  <c r="J255"/>
  <c r="BK242"/>
  <c r="J228"/>
  <c r="BK215"/>
  <c r="J192"/>
  <c r="J182"/>
  <c r="BK144"/>
  <c r="J304"/>
  <c r="BK294"/>
  <c r="BK274"/>
  <c r="BK257"/>
  <c r="J234"/>
  <c r="BK203"/>
  <c r="BK186"/>
  <c r="J166"/>
  <c r="BK153"/>
  <c r="J138"/>
  <c i="8" r="J440"/>
  <c r="J422"/>
  <c r="J408"/>
  <c r="J376"/>
  <c r="BK360"/>
  <c r="BK334"/>
  <c r="BK298"/>
  <c r="BK279"/>
  <c r="J261"/>
  <c r="BK255"/>
  <c r="BK241"/>
  <c r="BK223"/>
  <c r="J199"/>
  <c r="J189"/>
  <c r="BK150"/>
  <c r="J134"/>
  <c r="BK457"/>
  <c r="J442"/>
  <c r="J430"/>
  <c r="BK414"/>
  <c r="BK386"/>
  <c r="J362"/>
  <c r="J348"/>
  <c r="BK330"/>
  <c r="BK312"/>
  <c r="BK304"/>
  <c r="BK290"/>
  <c r="BK267"/>
  <c r="BK204"/>
  <c r="BK186"/>
  <c r="BK173"/>
  <c r="BK167"/>
  <c r="J148"/>
  <c r="BK134"/>
  <c r="J444"/>
  <c r="BK426"/>
  <c r="J403"/>
  <c r="BK390"/>
  <c r="BK364"/>
  <c r="J332"/>
  <c r="BK318"/>
  <c r="BK306"/>
  <c r="J290"/>
  <c r="J273"/>
  <c r="J265"/>
  <c r="J241"/>
  <c r="J227"/>
  <c r="J204"/>
  <c r="BK176"/>
  <c r="BK144"/>
  <c r="BK140"/>
  <c r="BK452"/>
  <c r="BK438"/>
  <c r="J426"/>
  <c r="J398"/>
  <c r="BK378"/>
  <c r="BK368"/>
  <c r="BK362"/>
  <c r="BK350"/>
  <c r="BK338"/>
  <c r="BK332"/>
  <c r="J320"/>
  <c r="BK314"/>
  <c r="J296"/>
  <c r="J287"/>
  <c r="J279"/>
  <c r="J263"/>
  <c r="J249"/>
  <c r="J235"/>
  <c r="J223"/>
  <c r="J206"/>
  <c r="J194"/>
  <c r="J173"/>
  <c r="BK154"/>
  <c r="J144"/>
  <c i="9" r="BK233"/>
  <c r="J216"/>
  <c r="J206"/>
  <c r="J192"/>
  <c r="J169"/>
  <c r="BK141"/>
  <c r="J220"/>
  <c r="BK189"/>
  <c r="J181"/>
  <c r="J167"/>
  <c r="BK147"/>
  <c r="BK231"/>
  <c r="BK216"/>
  <c r="J204"/>
  <c r="J179"/>
  <c r="BK169"/>
  <c r="BK154"/>
  <c r="BK136"/>
  <c r="J227"/>
  <c r="J212"/>
  <c r="J200"/>
  <c r="J185"/>
  <c r="BK171"/>
  <c r="J160"/>
  <c r="J138"/>
  <c i="10" r="J229"/>
  <c r="BK212"/>
  <c r="J189"/>
  <c r="BK171"/>
  <c r="BK153"/>
  <c r="J224"/>
  <c r="J210"/>
  <c r="J198"/>
  <c r="J185"/>
  <c r="J167"/>
  <c r="BK144"/>
  <c r="J134"/>
  <c r="J200"/>
  <c r="J183"/>
  <c r="BK173"/>
  <c r="BK156"/>
  <c r="BK138"/>
  <c r="BK229"/>
  <c r="BK217"/>
  <c r="BK204"/>
  <c r="BK187"/>
  <c r="J173"/>
  <c r="J156"/>
  <c i="11" r="J160"/>
  <c r="J143"/>
  <c r="J149"/>
  <c r="J137"/>
  <c r="J167"/>
  <c r="J135"/>
  <c r="J153"/>
  <c r="BK139"/>
  <c i="12" r="BK127"/>
  <c i="2" r="BK308"/>
  <c r="J300"/>
  <c r="J290"/>
  <c r="J265"/>
  <c r="J250"/>
  <c r="J242"/>
  <c r="J234"/>
  <c r="BK217"/>
  <c r="J207"/>
  <c r="J202"/>
  <c r="BK179"/>
  <c r="BK166"/>
  <c r="BK149"/>
  <c r="BK140"/>
  <c i="1" r="AS95"/>
  <c i="2" r="BK288"/>
  <c r="J271"/>
  <c r="J261"/>
  <c r="BK248"/>
  <c r="J232"/>
  <c r="BK223"/>
  <c r="BK209"/>
  <c r="BK192"/>
  <c r="J179"/>
  <c r="BK164"/>
  <c r="J149"/>
  <c r="J306"/>
  <c r="J284"/>
  <c r="BK271"/>
  <c r="J255"/>
  <c r="BK242"/>
  <c r="J223"/>
  <c r="J211"/>
  <c r="J182"/>
  <c r="J160"/>
  <c r="J140"/>
  <c r="BK294"/>
  <c r="J282"/>
  <c r="BK273"/>
  <c r="BK259"/>
  <c r="BK234"/>
  <c r="J221"/>
  <c r="BK207"/>
  <c r="J190"/>
  <c i="3" r="J438"/>
  <c r="J416"/>
  <c r="BK380"/>
  <c r="J364"/>
  <c r="BK354"/>
  <c r="BK338"/>
  <c r="BK324"/>
  <c r="J306"/>
  <c r="J292"/>
  <c r="J273"/>
  <c r="BK257"/>
  <c r="BK247"/>
  <c r="BK233"/>
  <c r="BK219"/>
  <c r="J186"/>
  <c r="BK167"/>
  <c r="J146"/>
  <c r="BK128"/>
  <c r="BK418"/>
  <c r="J392"/>
  <c r="J376"/>
  <c r="BK362"/>
  <c r="BK350"/>
  <c r="BK332"/>
  <c r="BK322"/>
  <c r="J314"/>
  <c r="BK306"/>
  <c r="J290"/>
  <c r="BK275"/>
  <c r="J265"/>
  <c r="J247"/>
  <c r="J225"/>
  <c r="BK194"/>
  <c r="J167"/>
  <c r="BK144"/>
  <c r="J128"/>
  <c r="J460"/>
  <c r="J448"/>
  <c r="BK436"/>
  <c r="J420"/>
  <c r="BK395"/>
  <c r="J348"/>
  <c r="J340"/>
  <c r="BK328"/>
  <c r="BK310"/>
  <c r="J294"/>
  <c r="BK267"/>
  <c r="J249"/>
  <c r="J233"/>
  <c r="J219"/>
  <c r="J199"/>
  <c r="J191"/>
  <c r="J176"/>
  <c r="J165"/>
  <c r="BK154"/>
  <c r="BK140"/>
  <c r="BK450"/>
  <c r="BK434"/>
  <c r="BK426"/>
  <c r="J414"/>
  <c r="BK400"/>
  <c r="J386"/>
  <c r="J378"/>
  <c r="J356"/>
  <c r="J326"/>
  <c r="BK302"/>
  <c r="J285"/>
  <c r="J275"/>
  <c r="J245"/>
  <c r="BK229"/>
  <c r="BK189"/>
  <c r="BK176"/>
  <c r="J148"/>
  <c r="BK136"/>
  <c i="4" r="BK231"/>
  <c r="J216"/>
  <c r="J198"/>
  <c r="BK189"/>
  <c r="J173"/>
  <c r="BK156"/>
  <c r="BK136"/>
  <c r="J218"/>
  <c r="J210"/>
  <c r="J185"/>
  <c r="BK165"/>
  <c r="BK133"/>
  <c r="J212"/>
  <c r="BK192"/>
  <c r="J181"/>
  <c r="J171"/>
  <c r="J156"/>
  <c r="BK143"/>
  <c r="BK222"/>
  <c r="BK210"/>
  <c r="J192"/>
  <c r="BK173"/>
  <c r="BK150"/>
  <c i="5" r="BK226"/>
  <c r="BK144"/>
  <c r="J231"/>
  <c r="J219"/>
  <c r="J204"/>
  <c r="BK195"/>
  <c r="BK177"/>
  <c r="J153"/>
  <c r="BK233"/>
  <c r="BK208"/>
  <c r="BK187"/>
  <c r="J179"/>
  <c r="BK160"/>
  <c r="J229"/>
  <c r="J217"/>
  <c r="BK198"/>
  <c r="J183"/>
  <c r="J167"/>
  <c r="J156"/>
  <c r="J136"/>
  <c i="6" r="J167"/>
  <c r="J141"/>
  <c r="BK165"/>
  <c r="BK153"/>
  <c r="J133"/>
  <c r="J163"/>
  <c r="J147"/>
  <c r="BK137"/>
  <c r="BK135"/>
  <c i="7" r="J294"/>
  <c r="BK286"/>
  <c r="BK265"/>
  <c r="J244"/>
  <c r="BK211"/>
  <c r="BK198"/>
  <c r="BK164"/>
  <c r="BK142"/>
  <c r="J284"/>
  <c r="BK261"/>
  <c r="BK251"/>
  <c r="BK234"/>
  <c r="J219"/>
  <c r="BK205"/>
  <c r="J186"/>
  <c r="J177"/>
  <c r="J164"/>
  <c r="J153"/>
  <c r="BK136"/>
  <c r="BK296"/>
  <c r="BK288"/>
  <c r="J272"/>
  <c r="J261"/>
  <c r="J251"/>
  <c r="J238"/>
  <c r="BK223"/>
  <c r="BK209"/>
  <c r="BK196"/>
  <c r="J162"/>
  <c r="BK140"/>
  <c r="J302"/>
  <c r="BK292"/>
  <c r="BK282"/>
  <c r="BK246"/>
  <c r="BK230"/>
  <c r="J200"/>
  <c r="BK179"/>
  <c r="J155"/>
  <c r="J142"/>
  <c i="8" r="J452"/>
  <c r="BK432"/>
  <c r="BK418"/>
  <c r="BK403"/>
  <c r="J374"/>
  <c r="J366"/>
  <c r="J340"/>
  <c r="J328"/>
  <c r="BK296"/>
  <c r="J281"/>
  <c r="BK265"/>
  <c r="J251"/>
  <c r="BK237"/>
  <c r="J221"/>
  <c r="J196"/>
  <c r="J181"/>
  <c r="J154"/>
  <c r="J136"/>
  <c r="J463"/>
  <c r="J457"/>
  <c r="J432"/>
  <c r="BK416"/>
  <c r="J400"/>
  <c r="J370"/>
  <c r="BK354"/>
  <c r="BK340"/>
  <c r="J316"/>
  <c r="BK302"/>
  <c r="BK277"/>
  <c r="BK212"/>
  <c r="BK206"/>
  <c r="J201"/>
  <c r="J176"/>
  <c r="J162"/>
  <c r="J146"/>
  <c r="J132"/>
  <c r="BK442"/>
  <c r="J420"/>
  <c r="BK400"/>
  <c r="BK384"/>
  <c r="J368"/>
  <c r="BK344"/>
  <c r="BK324"/>
  <c r="J312"/>
  <c r="J300"/>
  <c r="J275"/>
  <c r="BK269"/>
  <c r="BK263"/>
  <c r="BK239"/>
  <c r="BK219"/>
  <c r="J212"/>
  <c r="J184"/>
  <c r="BK165"/>
  <c r="J138"/>
  <c r="J450"/>
  <c r="J434"/>
  <c r="J418"/>
  <c r="J390"/>
  <c r="J380"/>
  <c r="J372"/>
  <c r="J364"/>
  <c r="J352"/>
  <c r="BK342"/>
  <c r="J330"/>
  <c r="J318"/>
  <c r="BK300"/>
  <c r="BK285"/>
  <c r="BK275"/>
  <c r="BK261"/>
  <c r="BK247"/>
  <c r="BK229"/>
  <c r="BK221"/>
  <c r="BK201"/>
  <c r="J186"/>
  <c r="J165"/>
  <c r="BK152"/>
  <c r="BK132"/>
  <c i="9" r="J233"/>
  <c r="BK212"/>
  <c r="BK198"/>
  <c r="J187"/>
  <c r="J156"/>
  <c r="J133"/>
  <c r="J202"/>
  <c r="BK179"/>
  <c r="BK158"/>
  <c r="BK145"/>
  <c r="BK227"/>
  <c r="BK210"/>
  <c r="J198"/>
  <c r="J175"/>
  <c r="BK163"/>
  <c r="J147"/>
  <c r="J231"/>
  <c r="BK220"/>
  <c r="BK202"/>
  <c r="BK187"/>
  <c r="J177"/>
  <c r="BK165"/>
  <c r="J141"/>
  <c i="10" r="J222"/>
  <c r="BK193"/>
  <c r="BK179"/>
  <c r="BK165"/>
  <c r="J160"/>
  <c r="J231"/>
  <c r="J208"/>
  <c r="J193"/>
  <c r="J171"/>
  <c r="J153"/>
  <c r="BK146"/>
  <c r="J138"/>
  <c r="J204"/>
  <c r="BK191"/>
  <c r="BK167"/>
  <c r="J146"/>
  <c r="J136"/>
  <c r="BK226"/>
  <c r="BK208"/>
  <c r="BK189"/>
  <c r="BK169"/>
  <c i="11" r="BK167"/>
  <c r="BK147"/>
  <c r="J129"/>
  <c r="J147"/>
  <c r="BK135"/>
  <c r="BK165"/>
  <c r="BK151"/>
  <c r="J151"/>
  <c r="BK137"/>
  <c i="12" r="BK130"/>
  <c r="J124"/>
  <c i="2" r="BK304"/>
  <c r="J296"/>
  <c r="BK286"/>
  <c r="J263"/>
  <c r="J246"/>
  <c r="BK230"/>
  <c r="J215"/>
  <c r="BK205"/>
  <c r="J192"/>
  <c r="BK175"/>
  <c r="J155"/>
  <c r="BK144"/>
  <c i="1" r="AS101"/>
  <c i="2" r="J292"/>
  <c r="J278"/>
  <c r="BK265"/>
  <c r="BK253"/>
  <c r="J238"/>
  <c r="BK225"/>
  <c r="BK211"/>
  <c r="J198"/>
  <c r="J186"/>
  <c r="BK171"/>
  <c r="BK160"/>
  <c r="BK313"/>
  <c r="J304"/>
  <c r="BK276"/>
  <c r="BK269"/>
  <c r="BK250"/>
  <c r="BK236"/>
  <c r="BK221"/>
  <c r="J209"/>
  <c r="J184"/>
  <c r="J157"/>
  <c r="J144"/>
  <c r="J298"/>
  <c r="J288"/>
  <c r="BK280"/>
  <c r="BK263"/>
  <c r="J253"/>
  <c r="J236"/>
  <c r="J225"/>
  <c r="BK198"/>
  <c r="J194"/>
  <c i="3" r="BK430"/>
  <c r="BK414"/>
  <c r="J395"/>
  <c r="J372"/>
  <c r="BK356"/>
  <c r="BK346"/>
  <c r="J322"/>
  <c r="J302"/>
  <c r="J281"/>
  <c r="J267"/>
  <c r="BK259"/>
  <c r="J251"/>
  <c r="BK237"/>
  <c r="BK221"/>
  <c r="J204"/>
  <c r="J170"/>
  <c r="J162"/>
  <c r="J138"/>
  <c r="BK432"/>
  <c r="BK403"/>
  <c r="BK388"/>
  <c r="BK378"/>
  <c r="BK368"/>
  <c r="J360"/>
  <c r="BK344"/>
  <c r="BK330"/>
  <c r="BK320"/>
  <c r="J310"/>
  <c r="J296"/>
  <c r="J283"/>
  <c r="J271"/>
  <c r="BK253"/>
  <c r="BK239"/>
  <c r="BK201"/>
  <c r="BK191"/>
  <c r="J154"/>
  <c r="BK130"/>
  <c r="BK460"/>
  <c r="J450"/>
  <c r="BK442"/>
  <c r="BK422"/>
  <c r="BK398"/>
  <c r="BK376"/>
  <c r="J362"/>
  <c r="BK342"/>
  <c r="J332"/>
  <c r="J312"/>
  <c r="BK296"/>
  <c r="J269"/>
  <c r="BK251"/>
  <c r="J239"/>
  <c r="J229"/>
  <c r="J217"/>
  <c r="BK204"/>
  <c r="J181"/>
  <c r="BK173"/>
  <c r="BK162"/>
  <c r="J152"/>
  <c r="BK138"/>
  <c r="BK455"/>
  <c r="BK438"/>
  <c r="J430"/>
  <c r="J418"/>
  <c r="BK405"/>
  <c r="J390"/>
  <c r="BK384"/>
  <c r="J368"/>
  <c r="J350"/>
  <c r="J336"/>
  <c r="J316"/>
  <c r="BK287"/>
  <c r="J277"/>
  <c r="BK261"/>
  <c r="BK231"/>
  <c r="J214"/>
  <c r="BK206"/>
  <c r="J184"/>
  <c r="BK159"/>
  <c r="J144"/>
  <c r="J130"/>
  <c i="4" r="J220"/>
  <c r="BK204"/>
  <c r="BK194"/>
  <c r="BK181"/>
  <c r="J160"/>
  <c r="J138"/>
  <c r="BK224"/>
  <c r="J214"/>
  <c r="BK206"/>
  <c r="J202"/>
  <c r="BK171"/>
  <c r="BK154"/>
  <c r="J231"/>
  <c r="J196"/>
  <c r="BK183"/>
  <c r="J175"/>
  <c r="BK163"/>
  <c r="J154"/>
  <c r="BK141"/>
  <c r="BK220"/>
  <c r="BK198"/>
  <c r="J177"/>
  <c r="J163"/>
  <c r="J145"/>
  <c r="BK138"/>
  <c i="5" r="J151"/>
  <c r="BK138"/>
  <c r="BK229"/>
  <c r="J208"/>
  <c r="J200"/>
  <c r="J189"/>
  <c r="J175"/>
  <c r="J144"/>
  <c r="BK231"/>
  <c r="J202"/>
  <c r="BK183"/>
  <c r="BK167"/>
  <c r="BK134"/>
  <c r="BK219"/>
  <c r="BK204"/>
  <c r="BK189"/>
  <c r="BK169"/>
  <c r="J160"/>
  <c r="BK140"/>
  <c i="6" r="J153"/>
  <c r="J143"/>
  <c r="BK131"/>
  <c r="J157"/>
  <c r="BK147"/>
  <c r="J129"/>
  <c r="J160"/>
  <c r="J145"/>
  <c r="BK133"/>
  <c i="7" r="J307"/>
  <c r="J288"/>
  <c r="BK278"/>
  <c r="J263"/>
  <c r="BK249"/>
  <c r="BK228"/>
  <c r="J215"/>
  <c r="BK200"/>
  <c r="J184"/>
  <c r="BK157"/>
  <c r="J309"/>
  <c r="J282"/>
  <c r="BK272"/>
  <c r="BK259"/>
  <c r="BK244"/>
  <c r="BK238"/>
  <c r="J221"/>
  <c r="J209"/>
  <c r="BK190"/>
  <c r="J179"/>
  <c r="BK166"/>
  <c r="J144"/>
  <c r="BK307"/>
  <c r="J292"/>
  <c r="J286"/>
  <c r="BK263"/>
  <c r="J249"/>
  <c r="J236"/>
  <c r="BK221"/>
  <c r="J207"/>
  <c r="J190"/>
  <c r="BK177"/>
  <c r="J151"/>
  <c r="BK138"/>
  <c r="J298"/>
  <c r="J290"/>
  <c r="BK276"/>
  <c r="J265"/>
  <c r="BK236"/>
  <c r="J211"/>
  <c r="J198"/>
  <c r="BK171"/>
  <c r="J157"/>
  <c r="J146"/>
  <c r="J136"/>
  <c i="8" r="BK448"/>
  <c r="BK434"/>
  <c r="J416"/>
  <c r="BK395"/>
  <c r="BK382"/>
  <c r="BK370"/>
  <c r="BK352"/>
  <c r="J338"/>
  <c r="J308"/>
  <c r="BK294"/>
  <c r="J277"/>
  <c r="J259"/>
  <c r="J245"/>
  <c r="BK235"/>
  <c r="J214"/>
  <c r="BK194"/>
  <c r="J170"/>
  <c r="BK148"/>
  <c r="BK128"/>
  <c r="BK460"/>
  <c r="J448"/>
  <c r="BK440"/>
  <c r="BK424"/>
  <c r="BK405"/>
  <c r="J384"/>
  <c r="J360"/>
  <c r="J350"/>
  <c r="J344"/>
  <c r="BK320"/>
  <c r="J310"/>
  <c r="J292"/>
  <c r="J285"/>
  <c r="BK259"/>
  <c r="J247"/>
  <c r="BK233"/>
  <c r="BK225"/>
  <c r="BK189"/>
  <c r="BK159"/>
  <c r="J140"/>
  <c r="BK130"/>
  <c r="BK428"/>
  <c r="BK408"/>
  <c r="BK392"/>
  <c r="BK380"/>
  <c r="BK356"/>
  <c r="J326"/>
  <c r="J314"/>
  <c r="J304"/>
  <c r="J283"/>
  <c r="J267"/>
  <c r="BK253"/>
  <c r="J229"/>
  <c r="BK214"/>
  <c r="BK191"/>
  <c r="J167"/>
  <c r="BK142"/>
  <c r="J455"/>
  <c r="BK444"/>
  <c r="J428"/>
  <c r="J410"/>
  <c r="J395"/>
  <c r="J386"/>
  <c r="BK374"/>
  <c r="J356"/>
  <c r="BK348"/>
  <c r="BK336"/>
  <c r="J324"/>
  <c r="J302"/>
  <c r="BK292"/>
  <c r="BK281"/>
  <c r="J269"/>
  <c r="BK251"/>
  <c r="J239"/>
  <c r="J233"/>
  <c r="J217"/>
  <c r="BK196"/>
  <c r="J179"/>
  <c r="J156"/>
  <c r="BK146"/>
  <c r="J142"/>
  <c i="9" r="BK224"/>
  <c r="J210"/>
  <c r="J196"/>
  <c r="J183"/>
  <c r="J145"/>
  <c r="J222"/>
  <c r="BK196"/>
  <c r="BK183"/>
  <c r="BK175"/>
  <c r="J150"/>
  <c r="J143"/>
  <c r="BK229"/>
  <c r="J214"/>
  <c r="BK200"/>
  <c r="J173"/>
  <c r="BK160"/>
  <c r="BK143"/>
  <c r="J229"/>
  <c r="BK218"/>
  <c r="BK206"/>
  <c r="J189"/>
  <c r="BK173"/>
  <c r="J163"/>
  <c r="BK150"/>
  <c i="10" r="J233"/>
  <c r="BK214"/>
  <c r="J191"/>
  <c r="BK175"/>
  <c r="BK162"/>
  <c r="J149"/>
  <c r="J226"/>
  <c r="J217"/>
  <c r="BK202"/>
  <c r="BK177"/>
  <c r="J169"/>
  <c r="BK149"/>
  <c r="J212"/>
  <c r="BK198"/>
  <c r="J179"/>
  <c r="J162"/>
  <c r="J151"/>
  <c r="J140"/>
  <c r="BK224"/>
  <c r="J214"/>
  <c r="BK200"/>
  <c r="J175"/>
  <c r="J158"/>
  <c i="11" r="BK163"/>
  <c r="BK149"/>
  <c r="J131"/>
  <c r="BK153"/>
  <c r="J139"/>
  <c r="BK129"/>
  <c r="BK157"/>
  <c r="BK131"/>
  <c r="BK143"/>
  <c r="J133"/>
  <c i="12" r="BK124"/>
  <c r="J127"/>
  <c i="2" l="1" r="P135"/>
  <c r="P134"/>
  <c r="P148"/>
  <c r="P159"/>
  <c r="R174"/>
  <c r="P181"/>
  <c r="BK204"/>
  <c r="J204"/>
  <c r="J107"/>
  <c r="P229"/>
  <c r="P252"/>
  <c r="BK275"/>
  <c r="J275"/>
  <c r="J110"/>
  <c r="BK310"/>
  <c r="J310"/>
  <c r="J111"/>
  <c i="3" r="T127"/>
  <c r="T126"/>
  <c r="R413"/>
  <c r="R412"/>
  <c r="BK454"/>
  <c r="J454"/>
  <c r="J103"/>
  <c i="4" r="R135"/>
  <c r="R140"/>
  <c r="BK153"/>
  <c r="J153"/>
  <c r="J105"/>
  <c r="T162"/>
  <c r="P191"/>
  <c r="P226"/>
  <c i="5" r="R133"/>
  <c r="R132"/>
  <c r="BK143"/>
  <c r="J143"/>
  <c r="J102"/>
  <c r="BK155"/>
  <c r="J155"/>
  <c r="J103"/>
  <c r="BK164"/>
  <c r="J164"/>
  <c r="J104"/>
  <c r="BK182"/>
  <c r="J182"/>
  <c r="J105"/>
  <c r="BK197"/>
  <c r="J197"/>
  <c r="J106"/>
  <c r="P216"/>
  <c r="P221"/>
  <c r="R228"/>
  <c i="6" r="T128"/>
  <c r="T127"/>
  <c r="T126"/>
  <c r="T162"/>
  <c i="7" r="BK135"/>
  <c r="J135"/>
  <c r="J100"/>
  <c r="BK148"/>
  <c r="J148"/>
  <c r="J101"/>
  <c r="P159"/>
  <c r="R174"/>
  <c r="P181"/>
  <c r="P202"/>
  <c r="R227"/>
  <c r="BK248"/>
  <c r="J248"/>
  <c r="J109"/>
  <c r="T271"/>
  <c r="T306"/>
  <c i="8" r="T127"/>
  <c r="T126"/>
  <c r="P413"/>
  <c r="P412"/>
  <c r="P454"/>
  <c i="9" r="BK135"/>
  <c r="J135"/>
  <c r="J101"/>
  <c r="BK140"/>
  <c r="J140"/>
  <c r="J102"/>
  <c r="T153"/>
  <c r="BK162"/>
  <c r="J162"/>
  <c r="J106"/>
  <c r="BK191"/>
  <c r="J191"/>
  <c r="J107"/>
  <c r="R226"/>
  <c i="10" r="R133"/>
  <c r="R132"/>
  <c r="R143"/>
  <c r="R155"/>
  <c r="P164"/>
  <c r="P182"/>
  <c r="P197"/>
  <c r="P216"/>
  <c r="P221"/>
  <c r="P228"/>
  <c i="11" r="BK128"/>
  <c r="J128"/>
  <c r="J100"/>
  <c r="R162"/>
  <c i="2" r="T135"/>
  <c r="T148"/>
  <c r="R159"/>
  <c r="T174"/>
  <c r="R181"/>
  <c r="T204"/>
  <c r="R229"/>
  <c r="R252"/>
  <c r="P275"/>
  <c r="T310"/>
  <c i="3" r="BK127"/>
  <c r="J127"/>
  <c r="J100"/>
  <c r="BK413"/>
  <c r="J413"/>
  <c r="J102"/>
  <c r="R454"/>
  <c i="4" r="P135"/>
  <c r="P131"/>
  <c r="P140"/>
  <c r="R153"/>
  <c r="R162"/>
  <c r="R191"/>
  <c r="R226"/>
  <c i="5" r="T133"/>
  <c r="T132"/>
  <c r="R143"/>
  <c r="R155"/>
  <c r="T164"/>
  <c r="R182"/>
  <c r="R197"/>
  <c r="R216"/>
  <c r="R221"/>
  <c r="P228"/>
  <c i="6" r="BK128"/>
  <c r="J128"/>
  <c r="J100"/>
  <c r="BK162"/>
  <c r="J162"/>
  <c r="J104"/>
  <c i="7" r="T135"/>
  <c r="R148"/>
  <c r="R159"/>
  <c r="P174"/>
  <c r="R181"/>
  <c r="T202"/>
  <c r="BK227"/>
  <c r="J227"/>
  <c r="J108"/>
  <c r="R248"/>
  <c r="P271"/>
  <c r="BK306"/>
  <c r="J306"/>
  <c r="J111"/>
  <c i="8" r="R127"/>
  <c r="R126"/>
  <c r="T413"/>
  <c r="T412"/>
  <c r="BK454"/>
  <c r="J454"/>
  <c r="J103"/>
  <c i="9" r="P135"/>
  <c r="P131"/>
  <c r="T140"/>
  <c r="BK153"/>
  <c r="J153"/>
  <c r="J105"/>
  <c r="P162"/>
  <c r="T191"/>
  <c r="P226"/>
  <c i="10" r="T133"/>
  <c r="T132"/>
  <c r="T143"/>
  <c r="T155"/>
  <c r="T164"/>
  <c r="R182"/>
  <c r="R197"/>
  <c r="R216"/>
  <c r="R221"/>
  <c r="R228"/>
  <c i="11" r="P128"/>
  <c r="P127"/>
  <c r="T162"/>
  <c i="2" r="BK135"/>
  <c r="BK148"/>
  <c r="J148"/>
  <c r="J101"/>
  <c r="BK159"/>
  <c r="J159"/>
  <c r="J102"/>
  <c r="BK174"/>
  <c r="J174"/>
  <c r="J105"/>
  <c r="BK181"/>
  <c r="J181"/>
  <c r="J106"/>
  <c r="R204"/>
  <c r="BK229"/>
  <c r="J229"/>
  <c r="J108"/>
  <c r="BK252"/>
  <c r="J252"/>
  <c r="J109"/>
  <c r="R275"/>
  <c r="P310"/>
  <c i="3" r="R127"/>
  <c r="R126"/>
  <c r="R125"/>
  <c r="T413"/>
  <c r="T412"/>
  <c r="T454"/>
  <c i="4" r="BK135"/>
  <c r="J135"/>
  <c r="J101"/>
  <c r="BK140"/>
  <c r="J140"/>
  <c r="J102"/>
  <c r="P153"/>
  <c r="P162"/>
  <c r="BK191"/>
  <c r="J191"/>
  <c r="J107"/>
  <c r="BK226"/>
  <c r="J226"/>
  <c r="J108"/>
  <c i="5" r="P133"/>
  <c r="P132"/>
  <c r="P143"/>
  <c r="P155"/>
  <c r="P164"/>
  <c r="P182"/>
  <c r="P197"/>
  <c r="BK216"/>
  <c r="J216"/>
  <c r="J107"/>
  <c r="BK221"/>
  <c r="J221"/>
  <c r="J108"/>
  <c r="BK228"/>
  <c r="J228"/>
  <c r="J109"/>
  <c i="6" r="P128"/>
  <c r="P127"/>
  <c r="R162"/>
  <c i="7" r="P135"/>
  <c r="P134"/>
  <c r="P148"/>
  <c r="BK159"/>
  <c r="J159"/>
  <c r="J102"/>
  <c r="BK174"/>
  <c r="J174"/>
  <c r="J105"/>
  <c r="BK181"/>
  <c r="J181"/>
  <c r="J106"/>
  <c r="BK202"/>
  <c r="J202"/>
  <c r="J107"/>
  <c r="P227"/>
  <c r="P248"/>
  <c r="R271"/>
  <c r="P306"/>
  <c i="8" r="BK127"/>
  <c r="J127"/>
  <c r="J100"/>
  <c r="BK413"/>
  <c r="BK412"/>
  <c r="T454"/>
  <c i="9" r="R135"/>
  <c r="R131"/>
  <c r="R140"/>
  <c r="R153"/>
  <c r="T162"/>
  <c r="R191"/>
  <c r="T226"/>
  <c i="10" r="BK133"/>
  <c r="J133"/>
  <c r="J100"/>
  <c r="P143"/>
  <c r="P155"/>
  <c r="R164"/>
  <c r="T182"/>
  <c r="T197"/>
  <c r="BK221"/>
  <c r="J221"/>
  <c r="J108"/>
  <c r="BK228"/>
  <c r="J228"/>
  <c r="J109"/>
  <c i="11" r="R128"/>
  <c r="R127"/>
  <c r="R126"/>
  <c r="P162"/>
  <c i="2" r="R135"/>
  <c r="R134"/>
  <c r="R148"/>
  <c r="T159"/>
  <c r="P174"/>
  <c r="T181"/>
  <c r="P204"/>
  <c r="T229"/>
  <c r="T252"/>
  <c r="T275"/>
  <c r="R310"/>
  <c i="3" r="P127"/>
  <c r="P126"/>
  <c r="P125"/>
  <c i="1" r="AU97"/>
  <c i="3" r="P413"/>
  <c r="P412"/>
  <c r="P454"/>
  <c i="4" r="T135"/>
  <c r="T131"/>
  <c r="T140"/>
  <c r="T153"/>
  <c r="BK162"/>
  <c r="J162"/>
  <c r="J106"/>
  <c r="T191"/>
  <c r="T226"/>
  <c i="5" r="BK133"/>
  <c r="J133"/>
  <c r="J100"/>
  <c r="T143"/>
  <c r="T155"/>
  <c r="R164"/>
  <c r="T182"/>
  <c r="T197"/>
  <c r="T216"/>
  <c r="T221"/>
  <c r="T228"/>
  <c i="6" r="R128"/>
  <c r="R127"/>
  <c r="R126"/>
  <c r="P162"/>
  <c i="7" r="R135"/>
  <c r="R134"/>
  <c r="T148"/>
  <c r="T159"/>
  <c r="T174"/>
  <c r="T181"/>
  <c r="R202"/>
  <c r="T227"/>
  <c r="T248"/>
  <c r="BK271"/>
  <c r="J271"/>
  <c r="J110"/>
  <c r="R306"/>
  <c i="8" r="P127"/>
  <c r="P126"/>
  <c r="P125"/>
  <c i="1" r="AU103"/>
  <c i="8" r="R413"/>
  <c r="R412"/>
  <c r="R454"/>
  <c i="9" r="T135"/>
  <c r="T131"/>
  <c r="P140"/>
  <c r="P153"/>
  <c r="R162"/>
  <c r="P191"/>
  <c r="BK226"/>
  <c r="J226"/>
  <c r="J108"/>
  <c i="10" r="P133"/>
  <c r="P132"/>
  <c r="BK143"/>
  <c r="BK155"/>
  <c r="J155"/>
  <c r="J103"/>
  <c r="BK164"/>
  <c r="J164"/>
  <c r="J104"/>
  <c r="BK182"/>
  <c r="J182"/>
  <c r="J105"/>
  <c r="BK197"/>
  <c r="J197"/>
  <c r="J106"/>
  <c r="BK216"/>
  <c r="J216"/>
  <c r="J107"/>
  <c r="T216"/>
  <c r="T221"/>
  <c r="T228"/>
  <c i="11" r="T128"/>
  <c r="T127"/>
  <c r="T126"/>
  <c r="BK162"/>
  <c r="J162"/>
  <c r="J104"/>
  <c i="7" r="BK170"/>
  <c r="J170"/>
  <c r="J103"/>
  <c i="4" r="BK149"/>
  <c r="J149"/>
  <c r="J103"/>
  <c i="6" r="BK156"/>
  <c r="J156"/>
  <c r="J102"/>
  <c i="11" r="BK156"/>
  <c r="J156"/>
  <c r="J102"/>
  <c i="2" r="BK170"/>
  <c r="J170"/>
  <c r="J103"/>
  <c i="4" r="BK132"/>
  <c r="J132"/>
  <c r="J100"/>
  <c i="9" r="BK132"/>
  <c r="J132"/>
  <c r="J100"/>
  <c i="12" r="BK132"/>
  <c r="J132"/>
  <c r="J101"/>
  <c i="6" r="BK159"/>
  <c r="J159"/>
  <c r="J103"/>
  <c i="9" r="BK149"/>
  <c r="J149"/>
  <c r="J103"/>
  <c i="11" r="BK159"/>
  <c r="J159"/>
  <c r="J103"/>
  <c i="12" r="BK123"/>
  <c r="J123"/>
  <c r="J98"/>
  <c r="BK126"/>
  <c r="J126"/>
  <c r="J99"/>
  <c r="BK129"/>
  <c r="J129"/>
  <c r="J100"/>
  <c r="J89"/>
  <c r="BH127"/>
  <c r="BH130"/>
  <c r="E85"/>
  <c r="F118"/>
  <c r="BH133"/>
  <c r="BH124"/>
  <c i="10" r="BK132"/>
  <c r="J132"/>
  <c r="J99"/>
  <c r="J143"/>
  <c r="J102"/>
  <c i="11" r="J91"/>
  <c r="F94"/>
  <c r="BH129"/>
  <c r="BH133"/>
  <c r="BH145"/>
  <c r="BH147"/>
  <c r="BH153"/>
  <c r="BH160"/>
  <c r="BH135"/>
  <c r="BH141"/>
  <c r="BH151"/>
  <c r="BH157"/>
  <c r="BH167"/>
  <c r="BH139"/>
  <c r="BH165"/>
  <c r="E85"/>
  <c r="BH131"/>
  <c r="BH137"/>
  <c r="BH143"/>
  <c r="BH149"/>
  <c r="BH163"/>
  <c i="10" r="J91"/>
  <c r="F94"/>
  <c r="BH136"/>
  <c r="BH138"/>
  <c r="BH140"/>
  <c r="BH144"/>
  <c r="BH146"/>
  <c r="BH149"/>
  <c r="BH160"/>
  <c r="BH165"/>
  <c r="BH169"/>
  <c r="BH175"/>
  <c r="BH179"/>
  <c r="BH204"/>
  <c r="BH210"/>
  <c r="BH222"/>
  <c r="BH224"/>
  <c r="BH226"/>
  <c r="E119"/>
  <c r="BH151"/>
  <c r="BH173"/>
  <c r="BH189"/>
  <c r="BH191"/>
  <c r="BH195"/>
  <c r="BH200"/>
  <c r="BH206"/>
  <c r="BH212"/>
  <c r="BH217"/>
  <c r="BH231"/>
  <c r="BH134"/>
  <c r="BH158"/>
  <c r="BH162"/>
  <c r="BH177"/>
  <c r="BH187"/>
  <c r="BH193"/>
  <c r="BH198"/>
  <c r="BH202"/>
  <c r="BH153"/>
  <c r="BH156"/>
  <c r="BH167"/>
  <c r="BH171"/>
  <c r="BH183"/>
  <c r="BH185"/>
  <c r="BH208"/>
  <c r="BH214"/>
  <c r="BH219"/>
  <c r="BH229"/>
  <c r="BH233"/>
  <c i="8" r="J413"/>
  <c r="J102"/>
  <c i="9" r="BH133"/>
  <c r="BH141"/>
  <c r="BH143"/>
  <c r="BH147"/>
  <c r="BH156"/>
  <c r="BH167"/>
  <c r="BH177"/>
  <c r="BH181"/>
  <c r="BH196"/>
  <c r="BH206"/>
  <c r="BH220"/>
  <c i="8" r="J412"/>
  <c r="J101"/>
  <c i="9" r="J91"/>
  <c r="E118"/>
  <c r="BH136"/>
  <c r="BH138"/>
  <c r="BH175"/>
  <c r="BH179"/>
  <c r="BH185"/>
  <c r="BH187"/>
  <c r="BH192"/>
  <c r="BH194"/>
  <c r="BH204"/>
  <c r="BH210"/>
  <c r="BH216"/>
  <c r="BH222"/>
  <c r="F127"/>
  <c r="BH154"/>
  <c r="BH158"/>
  <c r="BH160"/>
  <c r="BH163"/>
  <c r="BH171"/>
  <c r="BH189"/>
  <c r="BH198"/>
  <c r="BH208"/>
  <c r="BH212"/>
  <c r="BH214"/>
  <c r="BH227"/>
  <c r="BH145"/>
  <c r="BH150"/>
  <c r="BH165"/>
  <c r="BH169"/>
  <c r="BH173"/>
  <c r="BH183"/>
  <c r="BH200"/>
  <c r="BH202"/>
  <c r="BH218"/>
  <c r="BH224"/>
  <c r="BH229"/>
  <c r="BH231"/>
  <c r="BH233"/>
  <c i="8" r="E85"/>
  <c r="F122"/>
  <c r="BH128"/>
  <c r="BH132"/>
  <c r="BH138"/>
  <c r="BH146"/>
  <c r="BH181"/>
  <c r="BH186"/>
  <c r="BH189"/>
  <c r="BH201"/>
  <c r="BH212"/>
  <c r="BH223"/>
  <c r="BH229"/>
  <c r="BH239"/>
  <c r="BH241"/>
  <c r="BH257"/>
  <c r="BH269"/>
  <c r="BH287"/>
  <c r="BH296"/>
  <c r="BH304"/>
  <c r="BH316"/>
  <c r="BH338"/>
  <c r="BH358"/>
  <c r="BH380"/>
  <c r="BH382"/>
  <c r="BH384"/>
  <c r="BH400"/>
  <c r="BH403"/>
  <c r="BH405"/>
  <c r="BH410"/>
  <c r="BH418"/>
  <c r="BH438"/>
  <c r="BH440"/>
  <c r="BH446"/>
  <c r="BH130"/>
  <c r="BH134"/>
  <c r="BH154"/>
  <c r="BH156"/>
  <c r="BH159"/>
  <c r="BH167"/>
  <c r="BH170"/>
  <c r="BH184"/>
  <c r="BH191"/>
  <c r="BH196"/>
  <c r="BH199"/>
  <c r="BH204"/>
  <c r="BH221"/>
  <c r="BH233"/>
  <c r="BH235"/>
  <c r="BH249"/>
  <c r="BH255"/>
  <c r="BH259"/>
  <c r="BH275"/>
  <c r="BH292"/>
  <c r="BH306"/>
  <c r="BH314"/>
  <c r="BH318"/>
  <c r="BH326"/>
  <c r="BH336"/>
  <c r="BH340"/>
  <c r="BH344"/>
  <c r="BH350"/>
  <c r="BH368"/>
  <c r="BH372"/>
  <c r="BH386"/>
  <c r="BH392"/>
  <c r="BH408"/>
  <c r="BH414"/>
  <c r="BH416"/>
  <c r="BH420"/>
  <c r="BH422"/>
  <c r="BH430"/>
  <c r="BH450"/>
  <c r="J91"/>
  <c r="BH136"/>
  <c r="BH142"/>
  <c r="BH148"/>
  <c r="BH150"/>
  <c r="BH152"/>
  <c r="BH179"/>
  <c r="BH194"/>
  <c r="BH206"/>
  <c r="BH214"/>
  <c r="BH217"/>
  <c r="BH219"/>
  <c r="BH227"/>
  <c r="BH237"/>
  <c r="BH243"/>
  <c r="BH253"/>
  <c r="BH263"/>
  <c r="BH267"/>
  <c r="BH271"/>
  <c r="BH277"/>
  <c r="BH279"/>
  <c r="BH281"/>
  <c r="BH285"/>
  <c r="BH294"/>
  <c r="BH298"/>
  <c r="BH332"/>
  <c r="BH334"/>
  <c r="BH362"/>
  <c r="BH364"/>
  <c r="BH366"/>
  <c r="BH370"/>
  <c r="BH374"/>
  <c r="BH378"/>
  <c r="BH388"/>
  <c r="BH390"/>
  <c r="BH432"/>
  <c r="BH436"/>
  <c r="BH442"/>
  <c r="BH452"/>
  <c r="BH455"/>
  <c r="BH457"/>
  <c r="BH460"/>
  <c r="BH463"/>
  <c r="BH140"/>
  <c r="BH144"/>
  <c r="BH162"/>
  <c r="BH165"/>
  <c r="BH173"/>
  <c r="BH176"/>
  <c r="BH209"/>
  <c r="BH225"/>
  <c r="BH231"/>
  <c r="BH245"/>
  <c r="BH247"/>
  <c r="BH251"/>
  <c r="BH261"/>
  <c r="BH265"/>
  <c r="BH273"/>
  <c r="BH283"/>
  <c r="BH290"/>
  <c r="BH300"/>
  <c r="BH302"/>
  <c r="BH308"/>
  <c r="BH310"/>
  <c r="BH312"/>
  <c r="BH320"/>
  <c r="BH322"/>
  <c r="BH324"/>
  <c r="BH328"/>
  <c r="BH330"/>
  <c r="BH342"/>
  <c r="BH346"/>
  <c r="BH348"/>
  <c r="BH352"/>
  <c r="BH354"/>
  <c r="BH356"/>
  <c r="BH360"/>
  <c r="BH376"/>
  <c r="BH395"/>
  <c r="BH398"/>
  <c r="BH424"/>
  <c r="BH426"/>
  <c r="BH428"/>
  <c r="BH434"/>
  <c r="BH444"/>
  <c r="BH448"/>
  <c i="7" r="BH138"/>
  <c r="BH149"/>
  <c r="BH160"/>
  <c r="BH162"/>
  <c r="BH171"/>
  <c r="BH175"/>
  <c r="BH182"/>
  <c r="BH203"/>
  <c r="BH205"/>
  <c r="BH213"/>
  <c r="BH217"/>
  <c r="BH221"/>
  <c r="BH230"/>
  <c r="BH251"/>
  <c r="BH253"/>
  <c r="BH259"/>
  <c r="BH261"/>
  <c r="BH278"/>
  <c r="BH280"/>
  <c r="BH284"/>
  <c r="BH309"/>
  <c r="BH140"/>
  <c r="BH142"/>
  <c r="BH153"/>
  <c r="BH157"/>
  <c r="BH164"/>
  <c r="BH177"/>
  <c r="BH184"/>
  <c r="BH192"/>
  <c r="BH196"/>
  <c r="BH200"/>
  <c r="BH209"/>
  <c r="BH215"/>
  <c r="BH223"/>
  <c r="BH228"/>
  <c r="BH242"/>
  <c r="BH255"/>
  <c r="BH257"/>
  <c r="BH265"/>
  <c r="BH274"/>
  <c r="BH276"/>
  <c r="BH282"/>
  <c r="BH292"/>
  <c r="BH300"/>
  <c r="BH302"/>
  <c r="E85"/>
  <c r="F94"/>
  <c r="BH155"/>
  <c r="BH166"/>
  <c r="BH194"/>
  <c r="BH198"/>
  <c r="BH234"/>
  <c r="BH238"/>
  <c r="BH244"/>
  <c r="BH246"/>
  <c r="BH272"/>
  <c r="BH286"/>
  <c r="BH290"/>
  <c r="BH294"/>
  <c r="BH298"/>
  <c r="BH304"/>
  <c r="J91"/>
  <c r="BH136"/>
  <c r="BH144"/>
  <c r="BH146"/>
  <c r="BH151"/>
  <c r="BH168"/>
  <c r="BH179"/>
  <c r="BH186"/>
  <c r="BH188"/>
  <c r="BH190"/>
  <c r="BH207"/>
  <c r="BH211"/>
  <c r="BH219"/>
  <c r="BH225"/>
  <c r="BH232"/>
  <c r="BH236"/>
  <c r="BH240"/>
  <c r="BH249"/>
  <c r="BH263"/>
  <c r="BH267"/>
  <c r="BH269"/>
  <c r="BH288"/>
  <c r="BH296"/>
  <c r="BH307"/>
  <c i="5" r="BK132"/>
  <c i="6" r="J91"/>
  <c r="BH129"/>
  <c r="BH131"/>
  <c r="E85"/>
  <c r="BH133"/>
  <c r="BH141"/>
  <c r="BH145"/>
  <c r="F94"/>
  <c r="BH135"/>
  <c r="BH143"/>
  <c r="BH149"/>
  <c r="BH151"/>
  <c r="BH153"/>
  <c r="BH157"/>
  <c r="BH160"/>
  <c r="BH163"/>
  <c r="BH165"/>
  <c r="BH167"/>
  <c r="BH137"/>
  <c r="BH139"/>
  <c r="BH147"/>
  <c i="5" r="F128"/>
  <c r="BH136"/>
  <c r="BH149"/>
  <c r="BH151"/>
  <c r="BH177"/>
  <c r="BH183"/>
  <c r="BH185"/>
  <c r="BH189"/>
  <c r="BH200"/>
  <c r="BH208"/>
  <c r="BH231"/>
  <c r="BH156"/>
  <c r="BH173"/>
  <c r="BH187"/>
  <c r="BH195"/>
  <c r="BH198"/>
  <c r="BH202"/>
  <c r="BH210"/>
  <c r="BH214"/>
  <c r="BH217"/>
  <c r="BH233"/>
  <c r="E85"/>
  <c r="J125"/>
  <c r="BH134"/>
  <c r="BH138"/>
  <c r="BH140"/>
  <c r="BH144"/>
  <c r="BH146"/>
  <c r="BH153"/>
  <c r="BH160"/>
  <c r="BH162"/>
  <c r="BH165"/>
  <c r="BH169"/>
  <c r="BH191"/>
  <c r="BH193"/>
  <c r="BH212"/>
  <c r="BH224"/>
  <c r="BH226"/>
  <c r="BH158"/>
  <c r="BH167"/>
  <c r="BH171"/>
  <c r="BH175"/>
  <c r="BH179"/>
  <c r="BH204"/>
  <c r="BH206"/>
  <c r="BH219"/>
  <c r="BH222"/>
  <c r="BH229"/>
  <c i="4" r="E118"/>
  <c r="J124"/>
  <c r="BH141"/>
  <c r="BH145"/>
  <c r="BH150"/>
  <c r="BH163"/>
  <c r="BH169"/>
  <c r="BH181"/>
  <c r="BH183"/>
  <c r="BH192"/>
  <c r="BH194"/>
  <c r="BH200"/>
  <c r="BH202"/>
  <c r="BH206"/>
  <c r="BH216"/>
  <c r="BH133"/>
  <c r="BH136"/>
  <c r="BH165"/>
  <c r="BH171"/>
  <c r="BH204"/>
  <c r="BH208"/>
  <c r="BH214"/>
  <c r="BH218"/>
  <c r="BH222"/>
  <c r="BH224"/>
  <c r="F127"/>
  <c r="BH138"/>
  <c r="BH147"/>
  <c r="BH154"/>
  <c r="BH156"/>
  <c r="BH158"/>
  <c r="BH160"/>
  <c r="BH179"/>
  <c r="BH185"/>
  <c r="BH187"/>
  <c r="BH189"/>
  <c r="BH196"/>
  <c r="BH229"/>
  <c r="BH143"/>
  <c r="BH167"/>
  <c r="BH173"/>
  <c r="BH175"/>
  <c r="BH177"/>
  <c r="BH198"/>
  <c r="BH210"/>
  <c r="BH212"/>
  <c r="BH220"/>
  <c r="BH227"/>
  <c r="BH231"/>
  <c r="BH233"/>
  <c i="2" r="J135"/>
  <c r="J100"/>
  <c i="3" r="BH152"/>
  <c r="BH154"/>
  <c r="BH167"/>
  <c r="BH176"/>
  <c r="BH194"/>
  <c r="BH196"/>
  <c r="BH199"/>
  <c r="BH201"/>
  <c r="BH214"/>
  <c r="BH217"/>
  <c r="BH221"/>
  <c r="BH235"/>
  <c r="BH237"/>
  <c r="BH239"/>
  <c r="BH241"/>
  <c r="BH245"/>
  <c r="BH249"/>
  <c r="BH253"/>
  <c r="BH255"/>
  <c r="BH261"/>
  <c r="BH263"/>
  <c r="BH271"/>
  <c r="BH281"/>
  <c r="BH290"/>
  <c r="BH294"/>
  <c r="BH298"/>
  <c r="BH306"/>
  <c r="BH308"/>
  <c r="BH328"/>
  <c r="BH332"/>
  <c r="BH338"/>
  <c r="BH342"/>
  <c r="BH346"/>
  <c r="BH350"/>
  <c r="BH352"/>
  <c r="BH358"/>
  <c r="BH362"/>
  <c r="BH372"/>
  <c r="BH378"/>
  <c r="BH395"/>
  <c r="BH405"/>
  <c r="BH420"/>
  <c r="BH430"/>
  <c r="BH440"/>
  <c r="BH450"/>
  <c r="E85"/>
  <c r="F122"/>
  <c r="BH142"/>
  <c r="BH144"/>
  <c r="BH165"/>
  <c r="BH181"/>
  <c r="BH184"/>
  <c r="BH229"/>
  <c r="BH243"/>
  <c r="BH257"/>
  <c r="BH273"/>
  <c r="BH275"/>
  <c r="BH277"/>
  <c r="BH279"/>
  <c r="BH283"/>
  <c r="BH285"/>
  <c r="BH300"/>
  <c r="BH302"/>
  <c r="BH304"/>
  <c r="BH314"/>
  <c r="BH320"/>
  <c r="BH336"/>
  <c r="BH348"/>
  <c r="BH356"/>
  <c r="BH366"/>
  <c r="BH368"/>
  <c r="BH370"/>
  <c r="BH376"/>
  <c r="BH384"/>
  <c r="BH390"/>
  <c r="BH410"/>
  <c r="BH414"/>
  <c r="BH436"/>
  <c r="BH457"/>
  <c r="BH460"/>
  <c r="BH463"/>
  <c r="J91"/>
  <c r="BH130"/>
  <c r="BH134"/>
  <c r="BH136"/>
  <c r="BH138"/>
  <c r="BH140"/>
  <c r="BH150"/>
  <c r="BH159"/>
  <c r="BH162"/>
  <c r="BH173"/>
  <c r="BH179"/>
  <c r="BH186"/>
  <c r="BH204"/>
  <c r="BH209"/>
  <c r="BH212"/>
  <c r="BH219"/>
  <c r="BH225"/>
  <c r="BH227"/>
  <c r="BH231"/>
  <c r="BH233"/>
  <c r="BH251"/>
  <c r="BH259"/>
  <c r="BH265"/>
  <c r="BH322"/>
  <c r="BH334"/>
  <c r="BH344"/>
  <c r="BH354"/>
  <c r="BH388"/>
  <c r="BH392"/>
  <c r="BH398"/>
  <c r="BH400"/>
  <c r="BH403"/>
  <c r="BH418"/>
  <c r="BH426"/>
  <c r="BH428"/>
  <c r="BH432"/>
  <c r="BH442"/>
  <c r="BH444"/>
  <c r="BH448"/>
  <c r="BH128"/>
  <c r="BH132"/>
  <c r="BH146"/>
  <c r="BH148"/>
  <c r="BH156"/>
  <c r="BH170"/>
  <c r="BH189"/>
  <c r="BH191"/>
  <c r="BH206"/>
  <c r="BH223"/>
  <c r="BH247"/>
  <c r="BH267"/>
  <c r="BH269"/>
  <c r="BH287"/>
  <c r="BH292"/>
  <c r="BH296"/>
  <c r="BH310"/>
  <c r="BH312"/>
  <c r="BH316"/>
  <c r="BH318"/>
  <c r="BH324"/>
  <c r="BH326"/>
  <c r="BH330"/>
  <c r="BH340"/>
  <c r="BH360"/>
  <c r="BH364"/>
  <c r="BH374"/>
  <c r="BH380"/>
  <c r="BH382"/>
  <c r="BH386"/>
  <c r="BH408"/>
  <c r="BH416"/>
  <c r="BH422"/>
  <c r="BH424"/>
  <c r="BH434"/>
  <c r="BH438"/>
  <c r="BH446"/>
  <c r="BH452"/>
  <c r="BH455"/>
  <c i="2" r="J91"/>
  <c r="BH142"/>
  <c r="BH146"/>
  <c r="BH153"/>
  <c r="BH162"/>
  <c r="BH171"/>
  <c r="BH177"/>
  <c r="BH179"/>
  <c r="BH190"/>
  <c r="BH209"/>
  <c r="BH215"/>
  <c r="BH221"/>
  <c r="BH244"/>
  <c r="BH248"/>
  <c r="BH263"/>
  <c r="BH298"/>
  <c r="BH302"/>
  <c r="BH304"/>
  <c r="BH308"/>
  <c r="E121"/>
  <c r="F130"/>
  <c r="BH144"/>
  <c r="BH149"/>
  <c r="BH168"/>
  <c r="BH175"/>
  <c r="BH184"/>
  <c r="BH194"/>
  <c r="BH200"/>
  <c r="BH202"/>
  <c r="BH205"/>
  <c r="BH225"/>
  <c r="BH227"/>
  <c r="BH236"/>
  <c r="BH238"/>
  <c r="BH240"/>
  <c r="BH242"/>
  <c r="BH257"/>
  <c r="BH261"/>
  <c r="BH273"/>
  <c r="BH276"/>
  <c r="BH280"/>
  <c r="BH284"/>
  <c r="BH290"/>
  <c r="BH292"/>
  <c r="BH296"/>
  <c r="BH306"/>
  <c r="BH311"/>
  <c r="BH313"/>
  <c r="BH138"/>
  <c r="BH155"/>
  <c r="BH157"/>
  <c r="BH164"/>
  <c r="BH166"/>
  <c r="BH192"/>
  <c r="BH211"/>
  <c r="BH213"/>
  <c r="BH219"/>
  <c r="BH232"/>
  <c r="BH255"/>
  <c r="BH265"/>
  <c r="BH282"/>
  <c r="BH288"/>
  <c r="BH294"/>
  <c r="BH300"/>
  <c r="BH136"/>
  <c r="BH140"/>
  <c r="BH151"/>
  <c r="BH160"/>
  <c r="BH182"/>
  <c r="BH186"/>
  <c r="BH188"/>
  <c r="BH196"/>
  <c r="BH198"/>
  <c r="BH207"/>
  <c r="BH217"/>
  <c r="BH223"/>
  <c r="BH230"/>
  <c r="BH234"/>
  <c r="BH246"/>
  <c r="BH250"/>
  <c r="BH253"/>
  <c r="BH259"/>
  <c r="BH267"/>
  <c r="BH269"/>
  <c r="BH271"/>
  <c r="BH278"/>
  <c r="BH286"/>
  <c i="1" r="AS94"/>
  <c i="2" r="F35"/>
  <c i="1" r="AZ96"/>
  <c i="2" r="F39"/>
  <c i="1" r="BD96"/>
  <c i="3" r="F37"/>
  <c i="1" r="BB97"/>
  <c i="4" r="J36"/>
  <c i="1" r="AW98"/>
  <c i="4" r="J35"/>
  <c i="1" r="AV98"/>
  <c i="5" r="F35"/>
  <c i="1" r="AZ99"/>
  <c i="5" r="J36"/>
  <c i="1" r="AW99"/>
  <c i="6" r="J36"/>
  <c i="1" r="AW100"/>
  <c i="7" r="F37"/>
  <c i="1" r="BB102"/>
  <c i="7" r="F39"/>
  <c i="1" r="BD102"/>
  <c i="8" r="F39"/>
  <c i="1" r="BD103"/>
  <c i="8" r="F36"/>
  <c i="1" r="BA103"/>
  <c i="10" r="F39"/>
  <c i="1" r="BD105"/>
  <c i="11" r="J36"/>
  <c i="1" r="AW106"/>
  <c i="11" r="F37"/>
  <c i="1" r="BB106"/>
  <c i="12" r="J33"/>
  <c i="1" r="AV107"/>
  <c i="2" r="J35"/>
  <c i="1" r="AV96"/>
  <c i="3" r="F36"/>
  <c i="1" r="BA97"/>
  <c i="3" r="J35"/>
  <c i="1" r="AV97"/>
  <c i="4" r="F39"/>
  <c i="1" r="BD98"/>
  <c i="4" r="F37"/>
  <c i="1" r="BB98"/>
  <c i="5" r="F39"/>
  <c i="1" r="BD99"/>
  <c i="6" r="J35"/>
  <c i="1" r="AV100"/>
  <c i="6" r="F36"/>
  <c i="1" r="BA100"/>
  <c i="7" r="J36"/>
  <c i="1" r="AW102"/>
  <c i="8" r="J35"/>
  <c i="1" r="AV103"/>
  <c i="9" r="F37"/>
  <c i="1" r="BB104"/>
  <c i="9" r="J36"/>
  <c i="1" r="AW104"/>
  <c i="9" r="F35"/>
  <c i="1" r="AZ104"/>
  <c i="10" r="F35"/>
  <c i="1" r="AZ105"/>
  <c i="10" r="J35"/>
  <c i="1" r="AV105"/>
  <c i="10" r="F36"/>
  <c i="1" r="BA105"/>
  <c i="11" r="F39"/>
  <c i="1" r="BD106"/>
  <c i="12" r="F37"/>
  <c i="1" r="BD107"/>
  <c i="12" r="F33"/>
  <c i="1" r="AZ107"/>
  <c i="2" r="F37"/>
  <c i="1" r="BB96"/>
  <c i="2" r="F36"/>
  <c i="1" r="BA96"/>
  <c i="3" r="J36"/>
  <c i="1" r="AW97"/>
  <c i="4" r="F35"/>
  <c i="1" r="AZ98"/>
  <c i="4" r="F36"/>
  <c i="1" r="BA98"/>
  <c i="5" r="J35"/>
  <c i="1" r="AV99"/>
  <c i="5" r="F37"/>
  <c i="1" r="BB99"/>
  <c i="6" r="F39"/>
  <c i="1" r="BD100"/>
  <c i="7" r="F36"/>
  <c i="1" r="BA102"/>
  <c i="8" r="F35"/>
  <c i="1" r="AZ103"/>
  <c i="9" r="J35"/>
  <c i="1" r="AV104"/>
  <c i="9" r="F36"/>
  <c i="1" r="BA104"/>
  <c i="9" r="F39"/>
  <c i="1" r="BD104"/>
  <c i="10" r="J36"/>
  <c i="1" r="AW105"/>
  <c i="11" r="J35"/>
  <c i="1" r="AV106"/>
  <c i="12" r="F34"/>
  <c i="1" r="BA107"/>
  <c i="12" r="J34"/>
  <c i="1" r="AW107"/>
  <c i="2" r="J36"/>
  <c i="1" r="AW96"/>
  <c i="3" r="F35"/>
  <c i="1" r="AZ97"/>
  <c i="3" r="F39"/>
  <c i="1" r="BD97"/>
  <c i="5" r="F36"/>
  <c i="1" r="BA99"/>
  <c i="6" r="F37"/>
  <c i="1" r="BB100"/>
  <c i="6" r="F35"/>
  <c i="1" r="AZ100"/>
  <c i="7" r="F35"/>
  <c i="1" r="AZ102"/>
  <c i="7" r="J35"/>
  <c i="1" r="AV102"/>
  <c i="8" r="F37"/>
  <c i="1" r="BB103"/>
  <c i="8" r="J36"/>
  <c i="1" r="AW103"/>
  <c i="10" r="F37"/>
  <c i="1" r="BB105"/>
  <c i="11" r="F36"/>
  <c i="1" r="BA106"/>
  <c i="11" r="F35"/>
  <c i="1" r="AZ106"/>
  <c i="12" r="F35"/>
  <c i="1" r="BB107"/>
  <c i="10" l="1" r="BK142"/>
  <c r="J142"/>
  <c r="J101"/>
  <c i="9" r="P152"/>
  <c r="P130"/>
  <c i="1" r="AU104"/>
  <c i="2" r="P173"/>
  <c i="9" r="R152"/>
  <c r="R130"/>
  <c i="2" r="BK134"/>
  <c r="J134"/>
  <c r="J99"/>
  <c i="7" r="T134"/>
  <c i="2" r="T134"/>
  <c i="3" r="T125"/>
  <c i="2" r="R173"/>
  <c i="7" r="T173"/>
  <c i="5" r="T142"/>
  <c i="8" r="R125"/>
  <c i="5" r="R142"/>
  <c i="2" r="T173"/>
  <c i="10" r="R142"/>
  <c r="R131"/>
  <c i="2" r="R133"/>
  <c i="10" r="P142"/>
  <c r="P131"/>
  <c i="1" r="AU105"/>
  <c i="6" r="P126"/>
  <c i="1" r="AU100"/>
  <c i="9" r="T152"/>
  <c r="T130"/>
  <c i="5" r="R131"/>
  <c i="4" r="R131"/>
  <c r="T152"/>
  <c r="T130"/>
  <c i="5" r="P142"/>
  <c r="P131"/>
  <c i="1" r="AU99"/>
  <c i="4" r="P152"/>
  <c r="P130"/>
  <c i="1" r="AU98"/>
  <c i="11" r="P126"/>
  <c i="1" r="AU106"/>
  <c i="10" r="T142"/>
  <c r="T131"/>
  <c i="7" r="P173"/>
  <c r="P133"/>
  <c i="1" r="AU102"/>
  <c i="5" r="T131"/>
  <c i="4" r="R152"/>
  <c i="8" r="T125"/>
  <c i="7" r="R173"/>
  <c r="R133"/>
  <c i="2" r="P133"/>
  <c i="1" r="AU96"/>
  <c i="7" r="BK173"/>
  <c r="J173"/>
  <c r="J104"/>
  <c i="9" r="BK131"/>
  <c r="J131"/>
  <c r="J99"/>
  <c r="BK152"/>
  <c r="J152"/>
  <c r="J104"/>
  <c i="12" r="BK122"/>
  <c r="J122"/>
  <c r="J97"/>
  <c i="3" r="BK126"/>
  <c r="J126"/>
  <c r="J99"/>
  <c i="4" r="BK131"/>
  <c r="J131"/>
  <c r="J99"/>
  <c r="BK152"/>
  <c r="J152"/>
  <c r="J104"/>
  <c i="6" r="BK127"/>
  <c r="J127"/>
  <c r="J99"/>
  <c r="BK155"/>
  <c r="J155"/>
  <c r="J101"/>
  <c i="7" r="BK134"/>
  <c r="J134"/>
  <c r="J99"/>
  <c i="11" r="BK155"/>
  <c r="J155"/>
  <c r="J101"/>
  <c i="2" r="BK173"/>
  <c r="J173"/>
  <c r="J104"/>
  <c i="8" r="BK126"/>
  <c r="J126"/>
  <c r="J99"/>
  <c i="3" r="BK412"/>
  <c r="J412"/>
  <c r="J101"/>
  <c i="5" r="BK142"/>
  <c r="J142"/>
  <c r="J101"/>
  <c i="11" r="BK127"/>
  <c r="J127"/>
  <c r="J99"/>
  <c i="10" r="BK131"/>
  <c r="J131"/>
  <c i="5" r="J132"/>
  <c r="J99"/>
  <c i="1" r="AT97"/>
  <c i="4" r="F38"/>
  <c i="1" r="BC98"/>
  <c r="AT100"/>
  <c r="BA95"/>
  <c r="AW95"/>
  <c r="BD95"/>
  <c r="AT102"/>
  <c i="7" r="F38"/>
  <c i="1" r="BC102"/>
  <c i="11" r="F38"/>
  <c i="1" r="BC106"/>
  <c r="AT96"/>
  <c r="AT98"/>
  <c i="5" r="F38"/>
  <c i="1" r="BC99"/>
  <c r="AT99"/>
  <c i="6" r="F38"/>
  <c i="1" r="BC100"/>
  <c i="8" r="F38"/>
  <c i="1" r="BC103"/>
  <c i="2" r="F38"/>
  <c i="1" r="BC96"/>
  <c r="AZ95"/>
  <c r="AV95"/>
  <c r="BB95"/>
  <c r="AX95"/>
  <c r="AT103"/>
  <c r="AT104"/>
  <c i="9" r="F38"/>
  <c i="1" r="BC104"/>
  <c r="AT105"/>
  <c i="10" r="J32"/>
  <c i="1" r="AG105"/>
  <c r="AT106"/>
  <c r="BA101"/>
  <c r="AW101"/>
  <c r="AZ101"/>
  <c r="AV101"/>
  <c r="BD101"/>
  <c r="BB101"/>
  <c r="AX101"/>
  <c i="12" r="F36"/>
  <c i="1" r="BC107"/>
  <c i="3" r="F38"/>
  <c i="1" r="BC97"/>
  <c i="10" r="F38"/>
  <c i="1" r="BC105"/>
  <c r="AT107"/>
  <c i="4" l="1" r="R130"/>
  <c i="7" r="T133"/>
  <c i="2" r="T133"/>
  <c r="BK133"/>
  <c r="J133"/>
  <c i="8" r="BK125"/>
  <c r="J125"/>
  <c r="J98"/>
  <c i="11" r="BK126"/>
  <c r="J126"/>
  <c r="J98"/>
  <c i="12" r="BK121"/>
  <c r="J121"/>
  <c r="J96"/>
  <c i="3" r="BK125"/>
  <c r="J125"/>
  <c r="J98"/>
  <c i="5" r="BK131"/>
  <c r="J131"/>
  <c r="J98"/>
  <c i="9" r="BK130"/>
  <c r="J130"/>
  <c r="J98"/>
  <c i="4" r="BK130"/>
  <c r="J130"/>
  <c i="7" r="BK133"/>
  <c r="J133"/>
  <c r="J98"/>
  <c i="6" r="BK126"/>
  <c r="J126"/>
  <c i="1" r="AN105"/>
  <c i="10" r="J41"/>
  <c r="J98"/>
  <c i="1" r="AU101"/>
  <c i="2" r="J32"/>
  <c r="J41"/>
  <c i="6" r="J32"/>
  <c i="1" r="AG100"/>
  <c r="AT95"/>
  <c r="BB94"/>
  <c r="W31"/>
  <c r="BA94"/>
  <c r="W30"/>
  <c r="AU95"/>
  <c r="AU94"/>
  <c r="BC95"/>
  <c r="AY95"/>
  <c r="BD94"/>
  <c r="W33"/>
  <c i="4" r="J32"/>
  <c i="1" r="AG98"/>
  <c r="BC101"/>
  <c r="AY101"/>
  <c r="AT101"/>
  <c r="AZ94"/>
  <c r="W29"/>
  <c l="1" r="AG96"/>
  <c r="AN96"/>
  <c i="6" r="J41"/>
  <c i="2" r="J98"/>
  <c i="6" r="J98"/>
  <c i="4" r="J98"/>
  <c r="J41"/>
  <c i="1" r="AN100"/>
  <c r="AN98"/>
  <c i="8" r="J32"/>
  <c i="1" r="AG103"/>
  <c i="11" r="J32"/>
  <c i="1" r="AG106"/>
  <c i="12" r="J30"/>
  <c i="1" r="AG107"/>
  <c i="3" r="J32"/>
  <c i="1" r="AG97"/>
  <c r="AN97"/>
  <c i="5" r="J32"/>
  <c i="1" r="AG99"/>
  <c r="AN99"/>
  <c i="7" r="J32"/>
  <c r="J41"/>
  <c i="1" r="AV94"/>
  <c r="AK29"/>
  <c i="9" r="J32"/>
  <c r="J41"/>
  <c i="1" r="BC94"/>
  <c r="W32"/>
  <c r="AX94"/>
  <c r="AW94"/>
  <c r="AK30"/>
  <c i="11" l="1" r="J41"/>
  <c i="3" r="J41"/>
  <c i="1" r="AG102"/>
  <c i="5" r="J41"/>
  <c i="1" r="AG104"/>
  <c i="8" r="J41"/>
  <c i="12" r="J39"/>
  <c i="1" r="AN102"/>
  <c r="AN103"/>
  <c r="AN104"/>
  <c r="AN106"/>
  <c r="AN107"/>
  <c r="AG95"/>
  <c r="AT94"/>
  <c r="AY94"/>
  <c l="1" r="AN95"/>
  <c r="AG101"/>
  <c l="1"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<sst xmlns="http://schemas.openxmlformats.org/spreadsheetml/2006/main">
  <si>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</si>
  <si>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</si>
  <si>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</si>
  <si>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</si>
  <si>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</si>
  <si>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{1ad2cf53-ee8d-4d50-a9f5-a73aa106eae7}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</si>
  <si>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</si>
  <si>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</si>
  <si>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</si>
  <si>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</si>
  <si>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</si>
  <si>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</si>
  <si>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</si>
  <si>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</si>
  <si>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65424073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</si>
  <si>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</si>
  <si>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</si>
  <si>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Běšiny ON - oprava bytové části</t>
  </si>
  <si>
    <t>KSO:</t>
  </si>
  <si>
    <t>CC-CZ:</t>
  </si>
  <si>
    <t>Místo:</t>
  </si>
  <si>
    <t>Běšiny 31, 33901 Klatovy</t>
  </si>
  <si>
    <t>Datum:</t>
  </si>
  <si>
    <t>30. 9. 2023</t>
  </si>
  <si>
    <t>Zadavatel:</t>
  </si>
  <si>
    <t>IČ:</t>
  </si>
  <si>
    <t>70994234</t>
  </si>
  <si>
    <t>Správa železnic, s.o.,Dlážděná 1003/7, Praha 1</t>
  </si>
  <si>
    <t>DIČ:</t>
  </si>
  <si>
    <t>CZ70994234</t>
  </si>
  <si>
    <t>Uchazeč:</t>
  </si>
  <si>
    <t>Vyplň údaj</t>
  </si>
  <si>
    <t>Projektant:</t>
  </si>
  <si>
    <t>285 38 366</t>
  </si>
  <si>
    <t>SILETI CZ s.r.o.,Novovysočanská 2746/1, Praha 3</t>
  </si>
  <si>
    <t>CZ28538366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</si>
  <si>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</si>
  <si>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</si>
  <si>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</si>
  <si>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</si>
  <si>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</si>
  <si>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</si>
  <si>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</si>
  <si>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</si>
  <si>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</si>
  <si>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</si>
  <si>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</si>
  <si>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</si>
  <si>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</si>
  <si>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</si>
  <si>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</si>
  <si>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</si>
  <si>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</si>
  <si>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</si>
  <si>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</si>
  <si>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</si>
  <si>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</si>
  <si>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</si>
  <si>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</si>
  <si>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</si>
  <si>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</si>
  <si>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</si>
  <si>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</si>
  <si>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</si>
  <si>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</si>
  <si>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</si>
  <si>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</si>
  <si>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</si>
  <si>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</si>
  <si>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</si>
  <si>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</si>
  <si>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</si>
  <si>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</si>
  <si>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</si>
  <si>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</si>
  <si>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</si>
  <si>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</si>
  <si>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</si>
  <si>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</si>
  <si>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</si>
  <si>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</si>
  <si>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</si>
  <si>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</si>
  <si>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</si>
  <si>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bytové části - byt č. 1</t>
  </si>
  <si>
    <t>STA</t>
  </si>
  <si>
    <t>1</t>
  </si>
  <si>
    <t>{a77818d4-9f3b-423b-99e0-dd8d4796dce5}</t>
  </si>
  <si>
    <t>/</t>
  </si>
  <si>
    <t>PS 01</t>
  </si>
  <si>
    <t>Architektonicko - stavební část</t>
  </si>
  <si>
    <t>Soupis</t>
  </si>
  <si>
    <t>2</t>
  </si>
  <si>
    <t>{ccee119b-2536-43c2-a9d7-131d035d72b4}</t>
  </si>
  <si>
    <t>PS 02</t>
  </si>
  <si>
    <t>Elektroinstalace</t>
  </si>
  <si>
    <t>{48246563-cd2d-48aa-99bd-7e76d2d31d29}</t>
  </si>
  <si>
    <t>PS 03</t>
  </si>
  <si>
    <t>Zdravotně technické instalace</t>
  </si>
  <si>
    <t>{0d467b10-f289-4353-9728-7934642f2910}</t>
  </si>
  <si>
    <t>PS 04</t>
  </si>
  <si>
    <t>Ústřední vytápění</t>
  </si>
  <si>
    <t>{5e33f0f2-ad1b-4724-b386-f50fc6c0dc11}</t>
  </si>
  <si>
    <t>PS 05</t>
  </si>
  <si>
    <t>NTL rozvod plynu</t>
  </si>
  <si>
    <t>{c50a7253-31b1-4170-80be-ba70ab457324}</t>
  </si>
  <si>
    <t>SO 02</t>
  </si>
  <si>
    <t>Oprava bytové části - byt č. 2</t>
  </si>
  <si>
    <t>{74fe2d6a-f1be-461c-aa1e-70232021ca18}</t>
  </si>
  <si>
    <t>{c2efbfb5-0207-4ebe-8757-ffa82fb29df0}</t>
  </si>
  <si>
    <t>{3f3405be-5a15-4e20-877f-2af999628f4d}</t>
  </si>
  <si>
    <t>{88310d40-1270-400f-b7e3-652565a20df5}</t>
  </si>
  <si>
    <t>{79208717-75ee-422a-8e9a-3c74feb0d1f4}</t>
  </si>
  <si>
    <t>{65415278-64bb-4ebf-8902-f6579c889ee6}</t>
  </si>
  <si>
    <t>SO 03</t>
  </si>
  <si>
    <t>Vedlejší náklady</t>
  </si>
  <si>
    <t>VON</t>
  </si>
  <si>
    <t>{d3578fc4-2ab1-43f1-9838-b43a1ec28941}</t>
  </si>
  <si>
    <t>KRYCÍ LIST SOUPISU PRACÍ</t>
  </si>
  <si>
    <t>Objekt:</t>
  </si>
  <si>
    <t>SO 01 - Oprava bytové části - byt č. 1</t>
  </si>
  <si>
    <t>Soupis:</t>
  </si>
  <si>
    <t>PS 01 - Architektonicko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</si>
  <si>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</si>
  <si>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</si>
  <si>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</si>
  <si>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</si>
  <si>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</si>
  <si>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</si>
  <si>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</si>
  <si>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</si>
  <si>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</si>
  <si>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</si>
  <si>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</si>
  <si>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</si>
  <si>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</si>
  <si>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</si>
  <si>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</si>
  <si>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</si>
  <si>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</si>
  <si>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</si>
  <si>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</si>
  <si>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</si>
  <si>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</si>
  <si>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</si>
  <si>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</si>
  <si>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</si>
  <si>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</si>
  <si>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</si>
  <si>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</si>
  <si>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</si>
  <si>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</si>
  <si>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</si>
  <si>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</si>
  <si>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</si>
  <si>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</si>
  <si>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</si>
  <si>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</si>
  <si>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</si>
  <si>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</si>
  <si>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612125100</t>
  </si>
  <si>
    <t>Vyplnění spár vápennou maltou vnitřních stěn z cihel</t>
  </si>
  <si>
    <t>m2</t>
  </si>
  <si>
    <t>4</t>
  </si>
  <si>
    <t>5</t>
  </si>
  <si>
    <t>-823683306</t>
  </si>
  <si>
    <t>PP</t>
  </si>
  <si>
    <t>612135001</t>
  </si>
  <si>
    <t>Vyrovnání podkladu vnitřních stěn maltou vápenocementovou tl do 10 mm</t>
  </si>
  <si>
    <t>991330030</t>
  </si>
  <si>
    <t>3</t>
  </si>
  <si>
    <t>612142001</t>
  </si>
  <si>
    <t>Potažení vnitřních stěn sklovláknitým pletivem vtlačeným do tenkovrstvé hmoty</t>
  </si>
  <si>
    <t>-312779030</t>
  </si>
  <si>
    <t>612321121</t>
  </si>
  <si>
    <t>Vápenocementová omítka hladká jednovrstvá vnitřních stěn nanášená ručně</t>
  </si>
  <si>
    <t>-683086347</t>
  </si>
  <si>
    <t>612321131</t>
  </si>
  <si>
    <t>Potažení vnitřních stěn vápenocementovým štukem tloušťky do 3 mm</t>
  </si>
  <si>
    <t>-1113880065</t>
  </si>
  <si>
    <t>619995001</t>
  </si>
  <si>
    <t>Začištění omítek kolem oken, dveří, podlah nebo obkladů</t>
  </si>
  <si>
    <t>m</t>
  </si>
  <si>
    <t>-290465486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</si>
  <si>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</si>
  <si>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</si>
  <si>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</si>
  <si>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</si>
  <si>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</si>
  <si>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1196225281</t>
  </si>
  <si>
    <t>8</t>
  </si>
  <si>
    <t>952901111</t>
  </si>
  <si>
    <t>Vyčištění budov bytové a občanské výstavby při výšce podlaží do 4 m</t>
  </si>
  <si>
    <t>;</t>
  </si>
  <si>
    <t>1582074000</t>
  </si>
  <si>
    <t>978012191</t>
  </si>
  <si>
    <t>Otlučení (osekání) vnitřní vápenné nebo vápenocementové omítky stropů rákosových v rozsahu přes 50 do 100 %</t>
  </si>
  <si>
    <t>1210975456</t>
  </si>
  <si>
    <t>10</t>
  </si>
  <si>
    <t>978013191</t>
  </si>
  <si>
    <t>Otlučení (osekání) vnitřní vápenné nebo vápenocementové omítky stěn v rozsahu přes 50 do 100 %</t>
  </si>
  <si>
    <t>764661778</t>
  </si>
  <si>
    <t>11</t>
  </si>
  <si>
    <t>978023411</t>
  </si>
  <si>
    <t>Vyškrabání spár zdiva cihelného mimo komínového</t>
  </si>
  <si>
    <t>1091003768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</si>
  <si>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</si>
  <si>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</si>
  <si>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</si>
  <si>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</si>
  <si>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</si>
  <si>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-1966119629</t>
  </si>
  <si>
    <t>13</t>
  </si>
  <si>
    <t>997013219</t>
  </si>
  <si>
    <t>Příplatek k vnitrostaveništní dopravě suti a vybouraných hmot za zvětšenou dopravu suti ZKD 10 m</t>
  </si>
  <si>
    <t>-1839840581</t>
  </si>
  <si>
    <t>14</t>
  </si>
  <si>
    <t>997013501</t>
  </si>
  <si>
    <t>Odvoz suti a vybouraných hmot na skládku nebo meziskládku do 1 km se složením</t>
  </si>
  <si>
    <t>-1103863607</t>
  </si>
  <si>
    <t>15</t>
  </si>
  <si>
    <t>997013509</t>
  </si>
  <si>
    <t>Příplatek k odvozu suti a vybouraných hmot na skládku ZKD 1 km přes 1 km</t>
  </si>
  <si>
    <t>-2100324554</t>
  </si>
  <si>
    <t>16</t>
  </si>
  <si>
    <t>997013871</t>
  </si>
  <si>
    <t>Poplatek za uložení stavebního odpadu na recyklační skládce (skládkovné) směsného stavebního a demoličního kód odpadu 17 09 04</t>
  </si>
  <si>
    <t>1861167927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</si>
  <si>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</si>
  <si>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</si>
  <si>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</si>
  <si>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17</t>
  </si>
  <si>
    <t>998018001</t>
  </si>
  <si>
    <t>Přesun hmot pro budovy ruční pro budovy v do 6 m</t>
  </si>
  <si>
    <t>-681267557</t>
  </si>
  <si>
    <t>Přesun hmot pro budovy občanské výstavby, bydlení, výrobu a služby ruční (bez užití mechanizace) vodorovná dopravní vzdálenost do 100 m pro budovy s jakoukoliv nosnou konstrukcí výšky do 6 m</t>
  </si>
  <si>
    <t>PSV</t>
  </si>
  <si>
    <t>Práce a dodávky PSV</t>
  </si>
  <si>
    <t>713</t>
  </si>
  <si>
    <t>Izolace tepelné</t>
  </si>
  <si>
    <t>18</t>
  </si>
  <si>
    <t>713121111</t>
  </si>
  <si>
    <t>Montáž izolace tepelné podlah volně kladenými rohožemi, pásy, dílci, deskami 1 vrstva</t>
  </si>
  <si>
    <t>1581801854</t>
  </si>
  <si>
    <t>19</t>
  </si>
  <si>
    <t>M</t>
  </si>
  <si>
    <t>28372305</t>
  </si>
  <si>
    <t>deska EPS 100 pro konstrukce s běžným zatížením λ=0,037 tl 50mm</t>
  </si>
  <si>
    <t>32</t>
  </si>
  <si>
    <t>467510437</t>
  </si>
  <si>
    <t>20</t>
  </si>
  <si>
    <t>998713121</t>
  </si>
  <si>
    <t>Přesun hmot tonážní pro izolace tepelné ruční v objektech v do 6 m</t>
  </si>
  <si>
    <t>-299662386</t>
  </si>
  <si>
    <t>Přesun hmot pro izolace tepelné stanovený z hmotnosti přesunovaného materiálu vodorovná dopravní vzdálenost do 50 m ruční (bez užití mechanizace) v objektech výšky do 6 m</t>
  </si>
  <si>
    <t>763</t>
  </si>
  <si>
    <t>Konstrukce suché výstavby</t>
  </si>
  <si>
    <t>763111426</t>
  </si>
  <si>
    <t>SDK příčka tl 150 mm profil CW+UW 100 desky 2xDF 12,5 s izolací EI 90 Rw do 59 dB</t>
  </si>
  <si>
    <t>523812303</t>
  </si>
  <si>
    <t>22</t>
  </si>
  <si>
    <t>763111437</t>
  </si>
  <si>
    <t>SDK příčka tl 150 mm profil CW+UW 100 desky 2xH2 12,5 s izolací EI 60 Rw do 56 dB</t>
  </si>
  <si>
    <t>1943940284</t>
  </si>
  <si>
    <t>23</t>
  </si>
  <si>
    <t>763112315</t>
  </si>
  <si>
    <t>SDK příčka mezibytová tl 205 mm zdvojený profil CW+UW 75 desky 2xA 12,5 s dvojitou izolací EI 60 Rw do 64 dB</t>
  </si>
  <si>
    <t>388591454</t>
  </si>
  <si>
    <t>24</t>
  </si>
  <si>
    <t>763132121</t>
  </si>
  <si>
    <t>SDK podhled samostatný požární předěl 2xDF12,5 mm TI 40 mm 40 kg/m3 EI Z/S 45/60 dvouvrstvá spodní kce CD+UD</t>
  </si>
  <si>
    <t>1042359789</t>
  </si>
  <si>
    <t>25</t>
  </si>
  <si>
    <t>763132351</t>
  </si>
  <si>
    <t>SDK podhled samostatný požární předěl 2xGM-FH1 12,5 mm TI 40 mm 40 kg/m3 + TI v CD profilu EI 45 dvouvrstvá spodní kce CD+UD</t>
  </si>
  <si>
    <t>-2045657864</t>
  </si>
  <si>
    <t>26</t>
  </si>
  <si>
    <t>763153411</t>
  </si>
  <si>
    <t>SDK podlaha z desek DFRIEH2 tl 2x12,5 mm</t>
  </si>
  <si>
    <t>660757796</t>
  </si>
  <si>
    <t>27</t>
  </si>
  <si>
    <t>763181311</t>
  </si>
  <si>
    <t>Montáž jednokřídlové kovové zárubně do SDK příčky</t>
  </si>
  <si>
    <t>kus</t>
  </si>
  <si>
    <t>-1403150660</t>
  </si>
  <si>
    <t>28</t>
  </si>
  <si>
    <t>55331501</t>
  </si>
  <si>
    <t>zárubeň jednokřídlá ocelová pro SDK s protipožární úpravou tl stěny 110-150mm rozměru 900/1970, 2100mm</t>
  </si>
  <si>
    <t>-772988346</t>
  </si>
  <si>
    <t>29</t>
  </si>
  <si>
    <t>763181411</t>
  </si>
  <si>
    <t>Ztužující výplň otvoru pro dveře s CW a UW profilem pro příčky do 2,60 m</t>
  </si>
  <si>
    <t>1962852264</t>
  </si>
  <si>
    <t>30</t>
  </si>
  <si>
    <t>763182313</t>
  </si>
  <si>
    <t>Ostění oken z desek v SDK konstrukci hl do 0,3 m</t>
  </si>
  <si>
    <t>1013020178</t>
  </si>
  <si>
    <t>31</t>
  </si>
  <si>
    <t>998763331</t>
  </si>
  <si>
    <t>Přesun hmot tonážní pro konstrukce montované z desek ruční v objektech v do 6 m</t>
  </si>
  <si>
    <t>22970450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</si>
  <si>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</si>
  <si>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766</t>
  </si>
  <si>
    <t>Konstrukce truhlářské</t>
  </si>
  <si>
    <t>766660171</t>
  </si>
  <si>
    <t>Montáž dveřních křídel otvíravých jednokřídlových š do 0,8 m do obložkové zárubně</t>
  </si>
  <si>
    <t>-1984516430</t>
  </si>
  <si>
    <t>33</t>
  </si>
  <si>
    <t>61162080</t>
  </si>
  <si>
    <t>dveře jednokřídlé voštinové povrch laminátový částečně prosklené 800x1970-2100mm</t>
  </si>
  <si>
    <t>-1473547956</t>
  </si>
  <si>
    <t>34</t>
  </si>
  <si>
    <t>61162079</t>
  </si>
  <si>
    <t>dveře jednokřídlé voštinové povrch laminátový částečně prosklené 700x1970-2100mm</t>
  </si>
  <si>
    <t>-954643545</t>
  </si>
  <si>
    <t>35</t>
  </si>
  <si>
    <t>766660728</t>
  </si>
  <si>
    <t>Montáž dveřního interiérového kování - zámku</t>
  </si>
  <si>
    <t>-1080274167</t>
  </si>
  <si>
    <t>36</t>
  </si>
  <si>
    <t>54924002</t>
  </si>
  <si>
    <t>zámek zadlabací mezipokojový levý s dozickým klíčem rozteč 72x55mm</t>
  </si>
  <si>
    <t>764843076</t>
  </si>
  <si>
    <t>37</t>
  </si>
  <si>
    <t>766660729</t>
  </si>
  <si>
    <t>Montáž dveřního interiérového kování - štítku s klikou</t>
  </si>
  <si>
    <t>-907982450</t>
  </si>
  <si>
    <t>38</t>
  </si>
  <si>
    <t>54914123</t>
  </si>
  <si>
    <t>kování rozetové klika/klika</t>
  </si>
  <si>
    <t>-1125469117</t>
  </si>
  <si>
    <t>39</t>
  </si>
  <si>
    <t>766682111</t>
  </si>
  <si>
    <t>Montáž zárubní obložkových pro dveře jednokřídlové tl stěny do 170 mm</t>
  </si>
  <si>
    <t>710757699</t>
  </si>
  <si>
    <t>40</t>
  </si>
  <si>
    <t>61182308</t>
  </si>
  <si>
    <t>zárubeň jednokřídlá obložková s laminátovým povrchem tl stěny 160-250mm rozměru 600-1100/1970, 2100mm</t>
  </si>
  <si>
    <t>430513535</t>
  </si>
  <si>
    <t>41</t>
  </si>
  <si>
    <t>766811116</t>
  </si>
  <si>
    <t>Montáž korpusu kuchyňských skříněk spodních na nožičky š přes 600 do 1200 mm</t>
  </si>
  <si>
    <t>-1518556521</t>
  </si>
  <si>
    <t>Montáž kuchyňských linek korpusu spodních skříněk na nožičky (včetně vyrovnání), šířky jednoho dílu přes 600 do 1200 mm</t>
  </si>
  <si>
    <t>42</t>
  </si>
  <si>
    <t>60700100</t>
  </si>
  <si>
    <t>kuchyňská linka, včetně spotřebičů</t>
  </si>
  <si>
    <t>kpl</t>
  </si>
  <si>
    <t>1063644867</t>
  </si>
  <si>
    <t>43</t>
  </si>
  <si>
    <t>998766121</t>
  </si>
  <si>
    <t>Přesun hmot tonážní pro kce truhlářské ruční v objektech v do 6 m</t>
  </si>
  <si>
    <t>-888738943</t>
  </si>
  <si>
    <t>Přesun hmot pro konstrukce truhlářské stanovený z hmotnosti přesunovaného materiálu vodorovná dopravní vzdálenost do 50 m ruční (bez užití mechanizace) v objektech výšky do 6 m</t>
  </si>
  <si>
    <t>771</t>
  </si>
  <si>
    <t>Podlahy z dlaždic</t>
  </si>
  <si>
    <t>44</t>
  </si>
  <si>
    <t>771111011</t>
  </si>
  <si>
    <t>Vysátí podkladu před pokládkou dlažby</t>
  </si>
  <si>
    <t>674074685</t>
  </si>
  <si>
    <t>45</t>
  </si>
  <si>
    <t>771121011</t>
  </si>
  <si>
    <t>Nátěr penetrační na podlahu</t>
  </si>
  <si>
    <t>-460299155</t>
  </si>
  <si>
    <t>46</t>
  </si>
  <si>
    <t>771161021</t>
  </si>
  <si>
    <t>Montáž profilu ukončujícího pro plynulý přechod (dlažby s kobercem apod.)</t>
  </si>
  <si>
    <t>1961439592</t>
  </si>
  <si>
    <t>47</t>
  </si>
  <si>
    <t>59054115</t>
  </si>
  <si>
    <t>profil přechodový Al s pohyblivým ramenem matně eloxovaný 20x40mm</t>
  </si>
  <si>
    <t>-875804277</t>
  </si>
  <si>
    <t>48</t>
  </si>
  <si>
    <t>771574434</t>
  </si>
  <si>
    <t>Montáž podlah keramických reliéfních nebo z dekorů lepených cementovým flexibilním lepidlem přes 4 do 6 ks/m2</t>
  </si>
  <si>
    <t>-1510596049</t>
  </si>
  <si>
    <t>49</t>
  </si>
  <si>
    <t>59761150</t>
  </si>
  <si>
    <t>dlažba keramická slinutá mrazuvzdorná do interiéru i exteriéru R9 povrch reliéfní/matný tl do 10mm přes 4 do 6ks/m2</t>
  </si>
  <si>
    <t>-1984365589</t>
  </si>
  <si>
    <t>50</t>
  </si>
  <si>
    <t>771577211</t>
  </si>
  <si>
    <t>Příplatek k montáži podlah keramických lepených cementovým flexibilním lepidlem za plochu do 5 m2</t>
  </si>
  <si>
    <t>-993407874</t>
  </si>
  <si>
    <t>51</t>
  </si>
  <si>
    <t>771591112</t>
  </si>
  <si>
    <t>Izolace pod dlažbu nátěrem nebo stěrkou ve dvou vrstvách</t>
  </si>
  <si>
    <t>1710410102</t>
  </si>
  <si>
    <t>52</t>
  </si>
  <si>
    <t>771591211</t>
  </si>
  <si>
    <t>Rohož lepená roznášecí a separační do podlah ve spojení s dlažbou-protismyková</t>
  </si>
  <si>
    <t>759890955</t>
  </si>
  <si>
    <t>53</t>
  </si>
  <si>
    <t>771592011</t>
  </si>
  <si>
    <t>Čištění vnitřních ploch podlah nebo schodišť po položení dlažby chemickými prostředky</t>
  </si>
  <si>
    <t>2098645767</t>
  </si>
  <si>
    <t>54</t>
  </si>
  <si>
    <t>998771121</t>
  </si>
  <si>
    <t>Přesun hmot tonážní pro podlahy z dlaždic ruční v objektech v do 6 m</t>
  </si>
  <si>
    <t>395275451</t>
  </si>
  <si>
    <t>Přesun hmot pro podlahy z dlaždic stanovený z hmotnosti přesunovaného materiálu vodorovná dopravní vzdálenost do 50 m ruční (bez užití mechanizace) v objektech výšky do 6 m</t>
  </si>
  <si>
    <t>776</t>
  </si>
  <si>
    <t>Podlahy povlakové</t>
  </si>
  <si>
    <t>55</t>
  </si>
  <si>
    <t>776111311</t>
  </si>
  <si>
    <t>Vysátí podkladu povlakových podlah</t>
  </si>
  <si>
    <t>-335861996</t>
  </si>
  <si>
    <t>56</t>
  </si>
  <si>
    <t>776121321</t>
  </si>
  <si>
    <t>Neředěná penetrace savého podkladu povlakových podlah</t>
  </si>
  <si>
    <t>-780389393</t>
  </si>
  <si>
    <t>57</t>
  </si>
  <si>
    <t>776141121</t>
  </si>
  <si>
    <t>Stěrka podlahová nivelační pro vyrovnání podkladu povlakových podlah pevnosti 30 MPa tl do 3 mm</t>
  </si>
  <si>
    <t>-1227888738</t>
  </si>
  <si>
    <t>58</t>
  </si>
  <si>
    <t>776145111</t>
  </si>
  <si>
    <t>Položení podložky pod koberec podlah</t>
  </si>
  <si>
    <t>549869360</t>
  </si>
  <si>
    <t>59</t>
  </si>
  <si>
    <t>61155354</t>
  </si>
  <si>
    <t>podložka izolační z pěnového PE 5mm</t>
  </si>
  <si>
    <t>-969173690</t>
  </si>
  <si>
    <t>60</t>
  </si>
  <si>
    <t>776241111</t>
  </si>
  <si>
    <t>Lepení hladkých (bez vzoru) pásů ze sametového vinylu</t>
  </si>
  <si>
    <t>-116703243</t>
  </si>
  <si>
    <t>61</t>
  </si>
  <si>
    <t>28411051</t>
  </si>
  <si>
    <t>dílce vinylové tl 2,5mm, nášlapná vrstva 0,55mm, úprava PUR, třída zátěže 23/33/42, otlak 0,05mm, R10, třída otěru T, hořlavost Bfl S1, bez ftalátů</t>
  </si>
  <si>
    <t>-795391311</t>
  </si>
  <si>
    <t>62</t>
  </si>
  <si>
    <t>776421111</t>
  </si>
  <si>
    <t>Montáž obvodových lišt lepením</t>
  </si>
  <si>
    <t>486052544</t>
  </si>
  <si>
    <t>63</t>
  </si>
  <si>
    <t>28342165</t>
  </si>
  <si>
    <t>lišta podlahová PVC zakončovací s fabionem</t>
  </si>
  <si>
    <t>1610579125</t>
  </si>
  <si>
    <t>64</t>
  </si>
  <si>
    <t>776991121</t>
  </si>
  <si>
    <t>Základní čištění nově položených podlahovin vysátím a setřením vlhkým mopem</t>
  </si>
  <si>
    <t>-924860409</t>
  </si>
  <si>
    <t>65</t>
  </si>
  <si>
    <t>998776121</t>
  </si>
  <si>
    <t>Přesun hmot tonážní pro podlahy povlakové ruční v objektech v do 6 m</t>
  </si>
  <si>
    <t>936673389</t>
  </si>
  <si>
    <t>Přesun hmot pro podlahy povlakové stanovený z hmotnosti přesunovaného materiálu vodorovná dopravní vzdálenost do 50 m ruční (bez užití mechanizace) v objektech výšky do 6 m</t>
  </si>
  <si>
    <t>781</t>
  </si>
  <si>
    <t>Dokončovací práce - obklady</t>
  </si>
  <si>
    <t>66</t>
  </si>
  <si>
    <t>781111011</t>
  </si>
  <si>
    <t>Ometení (oprášení) stěny při přípravě podkladu</t>
  </si>
  <si>
    <t>-965303355</t>
  </si>
  <si>
    <t>67</t>
  </si>
  <si>
    <t>781121011</t>
  </si>
  <si>
    <t>Nátěr penetrační na stěnu</t>
  </si>
  <si>
    <t>1534531076</t>
  </si>
  <si>
    <t>68</t>
  </si>
  <si>
    <t>781131112</t>
  </si>
  <si>
    <t>Izolace pod obklad nátěrem nebo stěrkou ve dvou vrstvách</t>
  </si>
  <si>
    <t>1114673740</t>
  </si>
  <si>
    <t>69</t>
  </si>
  <si>
    <t>781161021</t>
  </si>
  <si>
    <t>Montáž profilu ukončujícího rohového nebo vanového</t>
  </si>
  <si>
    <t>-311580766</t>
  </si>
  <si>
    <t>70</t>
  </si>
  <si>
    <t>19416012</t>
  </si>
  <si>
    <t>lišta ukončovací nerezová 10mm</t>
  </si>
  <si>
    <t>-1103109897</t>
  </si>
  <si>
    <t>71</t>
  </si>
  <si>
    <t>781472221</t>
  </si>
  <si>
    <t>Montáž obkladů keramických hladkých lepených cementovým flexibilním lepidlem přes 35 do 45 ks/m2</t>
  </si>
  <si>
    <t>-869818711</t>
  </si>
  <si>
    <t>72</t>
  </si>
  <si>
    <t>59761706</t>
  </si>
  <si>
    <t>obklad keramický nemrazuvzdorný povrch hladký/lesklý tl do 10mm přes 35 do 45ks/m2</t>
  </si>
  <si>
    <t>1915313137</t>
  </si>
  <si>
    <t>73</t>
  </si>
  <si>
    <t>781472291</t>
  </si>
  <si>
    <t>Příplatek k montáži obkladů keramických lepených cementovým flexibilním lepidlem za plochu do 10 m2</t>
  </si>
  <si>
    <t>-327109999</t>
  </si>
  <si>
    <t>74</t>
  </si>
  <si>
    <t>781474113</t>
  </si>
  <si>
    <t>Montáž obkladů vnitřních keramických hladkých přes 12 do 19 ks/m2 lepených flexibilním lepidlem</t>
  </si>
  <si>
    <t>-1031354739</t>
  </si>
  <si>
    <t>75</t>
  </si>
  <si>
    <t>59761701</t>
  </si>
  <si>
    <t>obklad keramický nemrazuvzdorný povrch hladký/lesklý tl do 10mm přes 12 do 19ks/m2</t>
  </si>
  <si>
    <t>861714483</t>
  </si>
  <si>
    <t>76</t>
  </si>
  <si>
    <t>781495115</t>
  </si>
  <si>
    <t>Spárování vnitřních obkladů silikonem</t>
  </si>
  <si>
    <t>157819054</t>
  </si>
  <si>
    <t>77</t>
  </si>
  <si>
    <t>781495211</t>
  </si>
  <si>
    <t>Čištění vnitřních ploch stěn po provedení obkladu chemickými prostředky</t>
  </si>
  <si>
    <t>750961017</t>
  </si>
  <si>
    <t>78</t>
  </si>
  <si>
    <t>781571141</t>
  </si>
  <si>
    <t>Montáž obkladů ostění šířky přes 200 do 400 mm lepenými flexibilním lepidlem</t>
  </si>
  <si>
    <t>-1340415385</t>
  </si>
  <si>
    <t>79</t>
  </si>
  <si>
    <t>-1814292337</t>
  </si>
  <si>
    <t>80</t>
  </si>
  <si>
    <t>781674113</t>
  </si>
  <si>
    <t>Montáž obkladů parapetů š přes 150 do 200 mm z dlaždic keramických lepených flexibilním lepidlem</t>
  </si>
  <si>
    <t>2116715547</t>
  </si>
  <si>
    <t>81</t>
  </si>
  <si>
    <t>-1525043790</t>
  </si>
  <si>
    <t>82</t>
  </si>
  <si>
    <t>998781121</t>
  </si>
  <si>
    <t>Přesun hmot tonážní pro obklady keramické ruční v objektech v do 6 m</t>
  </si>
  <si>
    <t>1801394586</t>
  </si>
  <si>
    <t>Přesun hmot pro obklady keramické stanovený z hmotnosti přesunovaného materiálu vodorovná dopravní vzdálenost do 50 m ruční (bez užití mechanizace) v objektech výšky do 6 m</t>
  </si>
  <si>
    <t>784</t>
  </si>
  <si>
    <t>Dokončovací práce - malby a tapety</t>
  </si>
  <si>
    <t>83</t>
  </si>
  <si>
    <t>784181121</t>
  </si>
  <si>
    <t>Hloubková jednonásobná bezbarvá penetrace podkladu v místnostech v do 3,80 m</t>
  </si>
  <si>
    <t>1407986159</t>
  </si>
  <si>
    <t>84</t>
  </si>
  <si>
    <t>784211101</t>
  </si>
  <si>
    <t>Dvojnásobné bílé malby ze směsí za mokra výborně oděruvzdorných v místnostech v do 3,80 m</t>
  </si>
  <si>
    <t>1652725270</t>
  </si>
  <si>
    <t>PS 02 - Elektroinstalace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</si>
  <si>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</si>
  <si>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</si>
  <si>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</si>
  <si>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</si>
  <si>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741</t>
  </si>
  <si>
    <t>Elektroinstalace - silnoproud</t>
  </si>
  <si>
    <t>741110061</t>
  </si>
  <si>
    <t>Montáž trubka plastová ohebná D přes 11 do 23 mm uložená pod omítku</t>
  </si>
  <si>
    <t>-645690043</t>
  </si>
  <si>
    <t>34571071</t>
  </si>
  <si>
    <t>trubka elektroinstalační ohebná z PVC (EN) 2316E</t>
  </si>
  <si>
    <t>448509080</t>
  </si>
  <si>
    <t>741112061</t>
  </si>
  <si>
    <t>Montáž krabice přístrojová zapuštěná plastová kruhová</t>
  </si>
  <si>
    <t>1594111243</t>
  </si>
  <si>
    <t>34571450</t>
  </si>
  <si>
    <t>krabice pod omítku PVC přístrojová kruhová D 70mm</t>
  </si>
  <si>
    <t>2075564046</t>
  </si>
  <si>
    <t>34571451</t>
  </si>
  <si>
    <t>krabice pod omítku PVC přístrojová kruhová D 70mm hluboká</t>
  </si>
  <si>
    <t>-686528763</t>
  </si>
  <si>
    <t>741112101</t>
  </si>
  <si>
    <t>Montáž rozvodka zapuštěná plastová kruhová</t>
  </si>
  <si>
    <t>-1996562997</t>
  </si>
  <si>
    <t>34571457</t>
  </si>
  <si>
    <t>krabice pod omítku PVC odbočná kruhová D 70mm s víčkem</t>
  </si>
  <si>
    <t>39384640</t>
  </si>
  <si>
    <t>34571521</t>
  </si>
  <si>
    <t>krabice pod omítku PVC odbočná kruhová D 70mm s víčkem a svorkovnicí</t>
  </si>
  <si>
    <t>708938792</t>
  </si>
  <si>
    <t>741112103</t>
  </si>
  <si>
    <t>Montáž rozvodka zapuštěná plastová čtyřhranná</t>
  </si>
  <si>
    <t>1096124716</t>
  </si>
  <si>
    <t>34571459</t>
  </si>
  <si>
    <t>krabice pod omítku PVC odbočná čtvercová 100x100mm s víčkem</t>
  </si>
  <si>
    <t>-1766671122</t>
  </si>
  <si>
    <t>741112111</t>
  </si>
  <si>
    <t>Montáž rozvodka nástěnná plastová čtyřhranná vodič D do 4 mm2</t>
  </si>
  <si>
    <t>-309386754</t>
  </si>
  <si>
    <t>34571478</t>
  </si>
  <si>
    <t>krabice v uzavřeném provedení PP s krytím IP 66 čtvercová 80x80mm</t>
  </si>
  <si>
    <t>2042017833</t>
  </si>
  <si>
    <t>741112353</t>
  </si>
  <si>
    <t>Otevření nebo uzavření krabice pancéřové víčkem na 4 šrouby</t>
  </si>
  <si>
    <t>956283374</t>
  </si>
  <si>
    <t>741120201</t>
  </si>
  <si>
    <t>Montáž vodič Cu izolovaný plný a laněný s PVC pláštěm žíla 1,5-16 mm2 volně (např. CY, CHAH-V)</t>
  </si>
  <si>
    <t>1520670811</t>
  </si>
  <si>
    <t>34140825</t>
  </si>
  <si>
    <t>vodič propojovací jádro Cu plné izolace PVC 450/750V (H07V-U) 1x4mm2</t>
  </si>
  <si>
    <t>-112722724</t>
  </si>
  <si>
    <t>P</t>
  </si>
  <si>
    <t>Poznámka k položce:_x000d_
H07V-U CY, průměr vodiče 4mm</t>
  </si>
  <si>
    <t>34140826</t>
  </si>
  <si>
    <t>vodič propojovací jádro Cu plné izolace PVC 450/750V (H07V-U) 1x6mm2</t>
  </si>
  <si>
    <t>-551686436</t>
  </si>
  <si>
    <t>Poznámka k položce:_x000d_
H07V-U CY, průměr vodiče 4,1mm</t>
  </si>
  <si>
    <t>34141142</t>
  </si>
  <si>
    <t>vodič propojovací jádro Cu lanované izolace PVC 450/750V (H07V-R) 1x16mm2</t>
  </si>
  <si>
    <t>1816726807</t>
  </si>
  <si>
    <t>Poznámka k položce:_x000d_
H07V-R, průměr vodiče 6,9mm</t>
  </si>
  <si>
    <t>741120401</t>
  </si>
  <si>
    <t>Montáž vodič Cu izolovaný drátovací plný a laněný žíla 0,35-6 mm2 v rozváděči (např. CY)</t>
  </si>
  <si>
    <t>1466851885</t>
  </si>
  <si>
    <t>34141039</t>
  </si>
  <si>
    <t>vodič propojovací jádro Cu plné izolace PVC 450/750V (H07V-U) 1x1,5mm2</t>
  </si>
  <si>
    <t>934461778</t>
  </si>
  <si>
    <t>Poznámka k položce:_x000d_
H07V-U CY, průměr vodiče 3mm</t>
  </si>
  <si>
    <t>34140824</t>
  </si>
  <si>
    <t>vodič propojovací jádro Cu plné izolace PVC 450/750V (H07V-U) 1x2,5mm2</t>
  </si>
  <si>
    <t>-1518538646</t>
  </si>
  <si>
    <t>Poznámka k položce:_x000d_
H07V-U CY, průměr vodiče 3,3mm</t>
  </si>
  <si>
    <t>-1386146475</t>
  </si>
  <si>
    <t>1899484923</t>
  </si>
  <si>
    <t>741120501</t>
  </si>
  <si>
    <t>Montáž kabelů flexibilních Cu lehkých a středních do 7 žil uložených volně (např. CGSG)</t>
  </si>
  <si>
    <t>699033286</t>
  </si>
  <si>
    <t>34113406</t>
  </si>
  <si>
    <t>kabel instalační flexibilní jádro Cu lanované izolace pryž plášť pryž 300/500V (H05RR-F) 3x1,50mm2</t>
  </si>
  <si>
    <t>512892877</t>
  </si>
  <si>
    <t>Poznámka k položce:_x000d_
H05RR-F, průměr kabelu 8,8mm</t>
  </si>
  <si>
    <t>741122015</t>
  </si>
  <si>
    <t>Montáž kabel Cu bez ukončení uložený pod omítku plný kulatý 3x1,5 mm2 (např. CYKY)</t>
  </si>
  <si>
    <t>-1074877670</t>
  </si>
  <si>
    <t>34111001</t>
  </si>
  <si>
    <t>CYKY-J 3x1,5 (3Cx 1,5)</t>
  </si>
  <si>
    <t>-1713726457</t>
  </si>
  <si>
    <t xml:space="preserve">Poznámka k položce:_x000d_
Kabel je určen pro pevné uložení ve vnitřních a venkovních prostorách, v zemi, v betonu. U těchto kabelů snadno rozlišíte 2 základní  provedení: 3 × 1,5 mm2 vždy s modrým pruhem a 3 × 2,5 mm2 vždy se zeleným pruhem.</t>
  </si>
  <si>
    <t>741122016</t>
  </si>
  <si>
    <t>Montáž kabel Cu bez ukončení uložený pod omítku plný kulatý 3x2,5 až 6 mm2 (např. CYKY)</t>
  </si>
  <si>
    <t>-1076800551</t>
  </si>
  <si>
    <t>34111036</t>
  </si>
  <si>
    <t>kabel instalační jádro Cu plné izolace PVC plášť PVC 450/750V (CYKY) 3x2,5mm2</t>
  </si>
  <si>
    <t>458204988</t>
  </si>
  <si>
    <t>Poznámka k položce:_x000d_
CYKY, průměr kabelu 9,5mm</t>
  </si>
  <si>
    <t>741122024</t>
  </si>
  <si>
    <t>Montáž kabel Cu bez ukončení uložený pod omítku plný kulatý 4x10 mm2 (např. CYKY)</t>
  </si>
  <si>
    <t>-1749590209</t>
  </si>
  <si>
    <t>34111076</t>
  </si>
  <si>
    <t>kabel instalační jádro Cu plné izolace PVC plášť PVC 450/750V (CYKY) 4x10mm2</t>
  </si>
  <si>
    <t>-1156511463</t>
  </si>
  <si>
    <t>Poznámka k položce:_x000d_
CYKY, průměr kabelu 16,1mm</t>
  </si>
  <si>
    <t>741122025</t>
  </si>
  <si>
    <t>Montáž kabel Cu bez ukončení uložený pod omítku plný kulatý 4x16 až 25 mm2 (např. CYKY)</t>
  </si>
  <si>
    <t>-803174061</t>
  </si>
  <si>
    <t>34111080</t>
  </si>
  <si>
    <t>kabel instalační jádro Cu plné izolace PVC plášť PVC 450/750V (CYKY) 4x16mm2</t>
  </si>
  <si>
    <t>1561084103</t>
  </si>
  <si>
    <t>Poznámka k položce:_x000d_
CYKY, průměr kabelu 18,6mm</t>
  </si>
  <si>
    <t>741122031</t>
  </si>
  <si>
    <t>Montáž kabel Cu bez ukončení uložený pod omítku plný kulatý 5x1,5 až 2,5 mm2 (např. CYKY)</t>
  </si>
  <si>
    <t>249472</t>
  </si>
  <si>
    <t>34111090</t>
  </si>
  <si>
    <t>kabel instalační jádro Cu plné izolace PVC plášť PVC 450/750V (CYKY) 5x1,5mm2</t>
  </si>
  <si>
    <t>1971176550</t>
  </si>
  <si>
    <t>Poznámka k položce:_x000d_
CYKY, průměr kabelu 10,1mm</t>
  </si>
  <si>
    <t>34111094</t>
  </si>
  <si>
    <t>kabel instalační jádro Cu plné izolace PVC plášť PVC 450/750V (CYKY) 5x2,5mm2</t>
  </si>
  <si>
    <t>621364642</t>
  </si>
  <si>
    <t>Poznámka k položce:_x000d_
CYKY, průměr kabelu 11,2mm</t>
  </si>
  <si>
    <t>741124701</t>
  </si>
  <si>
    <t>Montáž kabel Cu stíněný ovládací žíly 2 až 19x0,8 mm2 uložený volně (např. JYTY)</t>
  </si>
  <si>
    <t>-1651150996</t>
  </si>
  <si>
    <t>34113150</t>
  </si>
  <si>
    <t>kabel ovládací průmyslový stíněný laminovanou Al fólií s příložným Cu drátem jádro Cu plné izolace PVC plášť PVC 250V (JYTY) 4x1,00mm2</t>
  </si>
  <si>
    <t>1003435998</t>
  </si>
  <si>
    <t>Poznámka k položce:_x000d_
JYTY, průměr kabelu 7,4mm</t>
  </si>
  <si>
    <t>741128005</t>
  </si>
  <si>
    <t>Ostatní práce při montáži vodičů a kabelů - trasování vedení na omítce</t>
  </si>
  <si>
    <t>1440780988</t>
  </si>
  <si>
    <t>741130001</t>
  </si>
  <si>
    <t>Ukončení vodič izolovaný do 2,5 mm2 v rozváděči nebo na přístroji</t>
  </si>
  <si>
    <t>1934387489</t>
  </si>
  <si>
    <t>741132103</t>
  </si>
  <si>
    <t>Ukončení kabelů 3x1,5 až 4 mm2 smršťovací záklopkou nebo páskem bez letování</t>
  </si>
  <si>
    <t>-570340709</t>
  </si>
  <si>
    <t>741132132</t>
  </si>
  <si>
    <t>Ukončení kabelů 4x10 mm2 smršťovací záklopkou nebo páskem bez letování</t>
  </si>
  <si>
    <t>2008553459</t>
  </si>
  <si>
    <t>741132133</t>
  </si>
  <si>
    <t>Ukončení kabelů 4x16 mm2 smršťovací záklopkou nebo páskem bez letování</t>
  </si>
  <si>
    <t>1915495261</t>
  </si>
  <si>
    <t>741132145</t>
  </si>
  <si>
    <t>Ukončení kabelů 5x1,5 až 4 mm2 smršťovací záklopkou nebo páskem bez letování</t>
  </si>
  <si>
    <t>-2129946794</t>
  </si>
  <si>
    <t>741132146</t>
  </si>
  <si>
    <t>Ukončení kabelů 5x6 mm2 smršťovací záklopkou nebo páskem bez letování</t>
  </si>
  <si>
    <t>-605954010</t>
  </si>
  <si>
    <t>741210001</t>
  </si>
  <si>
    <t>Montáž rozvodnice oceloplechová nebo plastová běžná do 20 kg</t>
  </si>
  <si>
    <t>270473379</t>
  </si>
  <si>
    <t>35711004</t>
  </si>
  <si>
    <t>rozvodnice zapuštěná, průhledné dveře, IP41, 36 modulárních jednotek (12x3), vč. N/pE</t>
  </si>
  <si>
    <t>-677286509</t>
  </si>
  <si>
    <t>741231001</t>
  </si>
  <si>
    <t>Montáž svorkovnice do rozvaděčů - řadová vodič do 2,5 mm2 se zapojením vodičů</t>
  </si>
  <si>
    <t>1741612800</t>
  </si>
  <si>
    <t>34561658</t>
  </si>
  <si>
    <t>svorka řadová šroubovací RSA s nosnou lištou a průřezem vodiče 1,5mm2</t>
  </si>
  <si>
    <t>401764230</t>
  </si>
  <si>
    <t>741231002</t>
  </si>
  <si>
    <t>Montáž svorkovnice do rozvaděčů - řadová vodič do 6 mm2 se zapojením vodičů</t>
  </si>
  <si>
    <t>833196007</t>
  </si>
  <si>
    <t>34561661</t>
  </si>
  <si>
    <t>svorka řadová šroubovací RSA s nosnou lištou a průřezem vodiče 6mm2</t>
  </si>
  <si>
    <t>1923856650</t>
  </si>
  <si>
    <t>741231013</t>
  </si>
  <si>
    <t>Montáž svorkovnice do rozvaděčů - jistící</t>
  </si>
  <si>
    <t>-1918412347</t>
  </si>
  <si>
    <t>34111002</t>
  </si>
  <si>
    <t>propojovací Lišta S3L-1000-16, 1 m</t>
  </si>
  <si>
    <t>-786736515</t>
  </si>
  <si>
    <t>741231014</t>
  </si>
  <si>
    <t>Montáž svorkovnice do rozvaděčů - nulová</t>
  </si>
  <si>
    <t>-1403157206</t>
  </si>
  <si>
    <t>35822646</t>
  </si>
  <si>
    <t>svorky potenciálové</t>
  </si>
  <si>
    <t>1960852403</t>
  </si>
  <si>
    <t>741310031</t>
  </si>
  <si>
    <t>Montáž spínač nástěnný 1-jednopólový prostředí venkovní/mokré se zapojením vodičů</t>
  </si>
  <si>
    <t>-2078225871</t>
  </si>
  <si>
    <t>34535015</t>
  </si>
  <si>
    <t>spínač nástěnný jednopólový, řazení 1, IP44, šroubové svorky</t>
  </si>
  <si>
    <t>-1421571221</t>
  </si>
  <si>
    <t>741310041</t>
  </si>
  <si>
    <t>Montáž přepínač nástěnný 5-sériový prostředí venkovní/mokré se zapojením vodičů</t>
  </si>
  <si>
    <t>1806278858</t>
  </si>
  <si>
    <t>34535017</t>
  </si>
  <si>
    <t>přepínač nástěnný sériový, řazení 5, IP44, šroubové svorky</t>
  </si>
  <si>
    <t>-1344622603</t>
  </si>
  <si>
    <t>34111003</t>
  </si>
  <si>
    <t>vačkový přepínač 1-0-2 v krabici IP44</t>
  </si>
  <si>
    <t>-2005308069</t>
  </si>
  <si>
    <t>741310042</t>
  </si>
  <si>
    <t>Montáž přepínač nástěnný 6-střídavý prostředí venkovní/mokré se zapojením vodičů</t>
  </si>
  <si>
    <t>645962469</t>
  </si>
  <si>
    <t>34535018</t>
  </si>
  <si>
    <t>přepínač nástěnný střídavý, řazení 6, IP44, šroubové svorky</t>
  </si>
  <si>
    <t>1811407637</t>
  </si>
  <si>
    <t>741310201</t>
  </si>
  <si>
    <t>Montáž spínač (polo)zapuštěný šroubové připojení 1-jednopólový se zapojením vodičů</t>
  </si>
  <si>
    <t>572959569</t>
  </si>
  <si>
    <t>34539000</t>
  </si>
  <si>
    <t>přístroj spínače jednopólového, řazení 1, 1So šroubové svorky</t>
  </si>
  <si>
    <t>1128422199</t>
  </si>
  <si>
    <t>34539009</t>
  </si>
  <si>
    <t>přístroj ovládače zapínacího, řazení 1/0, 1/0S, 1/0So šroubové svorky</t>
  </si>
  <si>
    <t>872746633</t>
  </si>
  <si>
    <t>741310231</t>
  </si>
  <si>
    <t>Montáž přepínač (polo)zapuštěný šroubové připojení 5-seriový se zapojením vodičů</t>
  </si>
  <si>
    <t>-1758012495</t>
  </si>
  <si>
    <t>34539002</t>
  </si>
  <si>
    <t>přístroj přepínače sériového, řazení 5 šroubové svorky</t>
  </si>
  <si>
    <t>-1174437452</t>
  </si>
  <si>
    <t>741310233</t>
  </si>
  <si>
    <t>Montáž přepínač (polo)zapuštěný šroubové připojení 6-střídavý se zapojením vodičů</t>
  </si>
  <si>
    <t>-1113697995</t>
  </si>
  <si>
    <t>34539003</t>
  </si>
  <si>
    <t>přístroj přepínače střídavého, řazení 6, 6So šroubové svorky</t>
  </si>
  <si>
    <t>-1480236808</t>
  </si>
  <si>
    <t>741310239</t>
  </si>
  <si>
    <t>Montáž přepínač (polo)zapuštěný šroubové připojení 7-křížový se zapojením vodičů</t>
  </si>
  <si>
    <t>1947323162</t>
  </si>
  <si>
    <t>34539004</t>
  </si>
  <si>
    <t>přístroj přepínače křížového, řazení 7, 7So šroubové svorky</t>
  </si>
  <si>
    <t>-646207708</t>
  </si>
  <si>
    <t>34539049</t>
  </si>
  <si>
    <t>kryt spínače jednoduchý</t>
  </si>
  <si>
    <t>65426977</t>
  </si>
  <si>
    <t>741310431</t>
  </si>
  <si>
    <t>Montáž spínač tří/čtyřpólový vestavný pro jakýkoliv počet komor nebo paket</t>
  </si>
  <si>
    <t>49135264</t>
  </si>
  <si>
    <t>35822173</t>
  </si>
  <si>
    <t>jistič 3-pólový 25 A vypínací charakteristika C vypínací schopnost 10 kA</t>
  </si>
  <si>
    <t>-2012350343</t>
  </si>
  <si>
    <t>Poznámka k položce:_x000d_
Srovnatelné položky – použito pro hlavní vypínače</t>
  </si>
  <si>
    <t>741311012</t>
  </si>
  <si>
    <t>Montáž spínač dvoukontaktní s dálkovým ovládáním se zapojením vodičů</t>
  </si>
  <si>
    <t>941747897</t>
  </si>
  <si>
    <t>35820020</t>
  </si>
  <si>
    <t>spínač plovákový s kabelem 10m H07RN-F</t>
  </si>
  <si>
    <t>-347939346</t>
  </si>
  <si>
    <t>34539050</t>
  </si>
  <si>
    <t>kryt spínače dělený</t>
  </si>
  <si>
    <t>-1488154713</t>
  </si>
  <si>
    <t>34539051</t>
  </si>
  <si>
    <t>kryt spínače jednoduchý, s průzorem</t>
  </si>
  <si>
    <t>31045457</t>
  </si>
  <si>
    <t>34539059</t>
  </si>
  <si>
    <t>rámeček jednonásobný</t>
  </si>
  <si>
    <t>1980318398</t>
  </si>
  <si>
    <t>34539060</t>
  </si>
  <si>
    <t>rámeček dvojnásobný</t>
  </si>
  <si>
    <t>1191802482</t>
  </si>
  <si>
    <t>741311021</t>
  </si>
  <si>
    <t>Montáž přípojka sporáková s doutnavkou se zapojením vodičů</t>
  </si>
  <si>
    <t>2100001597</t>
  </si>
  <si>
    <t>34536398</t>
  </si>
  <si>
    <t>spínač zapuštěný trojpólový páčkový se signalizační doutnavkou, řazení 3S, 25A, 400V, IP55, šroubové svorky</t>
  </si>
  <si>
    <t>1942628437</t>
  </si>
  <si>
    <t>741313042</t>
  </si>
  <si>
    <t>Montáž zásuvka (polo)zapuštěná šroubové připojení 2P+PE dvojí zapojení - průběžná se zapojením vodičů</t>
  </si>
  <si>
    <t>2012483361</t>
  </si>
  <si>
    <t>34555239</t>
  </si>
  <si>
    <t>přístroj zásuvky zápustné jednonásobné, krytka, šroubové svorky</t>
  </si>
  <si>
    <t>141466171</t>
  </si>
  <si>
    <t>34555238</t>
  </si>
  <si>
    <t>zásuvka zápustná dvojnásobná, šroubové svorky</t>
  </si>
  <si>
    <t>793677545</t>
  </si>
  <si>
    <t>85</t>
  </si>
  <si>
    <t>741313082</t>
  </si>
  <si>
    <t>Montáž zásuvka chráněná v krabici šroubové připojení 2P+PE prostředí venkovní, mokré se zapojením vodičů</t>
  </si>
  <si>
    <t>1073696763</t>
  </si>
  <si>
    <t>86</t>
  </si>
  <si>
    <t>34555229</t>
  </si>
  <si>
    <t>zásuvka nástěnná jednonásobná s víčkem, IP44, šroubové svorky</t>
  </si>
  <si>
    <t>-1276945521</t>
  </si>
  <si>
    <t>87</t>
  </si>
  <si>
    <t>741320101</t>
  </si>
  <si>
    <t>Montáž jističů jednopólových nn do 25 A bez krytu se zapojením vodičů</t>
  </si>
  <si>
    <t>1727526291</t>
  </si>
  <si>
    <t>88</t>
  </si>
  <si>
    <t>35822107</t>
  </si>
  <si>
    <t>jistič 1-pólový 6 A vypínací charakteristika B vypínací schopnost 10 kA</t>
  </si>
  <si>
    <t>1082213556</t>
  </si>
  <si>
    <t>89</t>
  </si>
  <si>
    <t>RMAT0006</t>
  </si>
  <si>
    <t>jistič 1pólový-charakteristika B 10A</t>
  </si>
  <si>
    <t>668855067</t>
  </si>
  <si>
    <t>90</t>
  </si>
  <si>
    <t>35822111</t>
  </si>
  <si>
    <t>jistič 1-pólový 16 A vypínací charakteristika B vypínací schopnost 10 kA</t>
  </si>
  <si>
    <t>15187446</t>
  </si>
  <si>
    <t>91</t>
  </si>
  <si>
    <t>35822120</t>
  </si>
  <si>
    <t>jistič 1-pólový 13 A vypínací charakteristika B vypínací schopnost 10 kA</t>
  </si>
  <si>
    <t>696245681</t>
  </si>
  <si>
    <t>92</t>
  </si>
  <si>
    <t>35822131</t>
  </si>
  <si>
    <t>jistič 1-pólový 25 A vypínací charakteristika B vypínací schopnost 10 kA</t>
  </si>
  <si>
    <t>2029782587</t>
  </si>
  <si>
    <t>93</t>
  </si>
  <si>
    <t>741320161</t>
  </si>
  <si>
    <t>Montáž jističů třípólových nn do 25 A bez krytu se zapojením vodičů</t>
  </si>
  <si>
    <t>-1970198839</t>
  </si>
  <si>
    <t>94</t>
  </si>
  <si>
    <t>35822164</t>
  </si>
  <si>
    <t>jistič 3-pólový 16 A vypínací charakteristika C vypínací schopnost 6 kA</t>
  </si>
  <si>
    <t>-324939218</t>
  </si>
  <si>
    <t>95</t>
  </si>
  <si>
    <t>35822168</t>
  </si>
  <si>
    <t>jistič 3-pólový 20 A vypínací charakteristika B vypínací schopnost 6 kA</t>
  </si>
  <si>
    <t>-142901674</t>
  </si>
  <si>
    <t>96</t>
  </si>
  <si>
    <t>741320931</t>
  </si>
  <si>
    <t>Výměna pojistkových vložek nožových velikosti do 400 A</t>
  </si>
  <si>
    <t>618787857</t>
  </si>
  <si>
    <t>97</t>
  </si>
  <si>
    <t>741321001</t>
  </si>
  <si>
    <t>Montáž proudových chráničů dvoupólových nn do 25 A bez krytu se zapojením vodičů</t>
  </si>
  <si>
    <t>516512271</t>
  </si>
  <si>
    <t>98</t>
  </si>
  <si>
    <t>34111004</t>
  </si>
  <si>
    <t>chránič proudový 2pólový 10A pracovního proudu 0,03A s nadproudovou ochranou, char. A</t>
  </si>
  <si>
    <t>-2023868607</t>
  </si>
  <si>
    <t>99</t>
  </si>
  <si>
    <t>34111007</t>
  </si>
  <si>
    <t>chránič proudový 2pólový 25A pracovního proudu 0,03A</t>
  </si>
  <si>
    <t>2077091197</t>
  </si>
  <si>
    <t>100</t>
  </si>
  <si>
    <t>741321041</t>
  </si>
  <si>
    <t>Montáž proudových chráničů čtyřpólových nn do 63 A bez krytu se zapojením vodičů</t>
  </si>
  <si>
    <t>-1396913455</t>
  </si>
  <si>
    <t>101</t>
  </si>
  <si>
    <t>35889206</t>
  </si>
  <si>
    <t>chránič proudový 4pólový 25A pracovního proudu 0,03A</t>
  </si>
  <si>
    <t>1871095</t>
  </si>
  <si>
    <t>102</t>
  </si>
  <si>
    <t>741322012</t>
  </si>
  <si>
    <t>Montáž svodiče bleskových proudů nn typ 1 třípólových impulzní proud do 100 kA se zapojením vodičů</t>
  </si>
  <si>
    <t>-1622739856</t>
  </si>
  <si>
    <t>103</t>
  </si>
  <si>
    <t>35889505</t>
  </si>
  <si>
    <t>ochrana přepěťová - součtové jiskřiště 1. stupně mezi PE a N</t>
  </si>
  <si>
    <t>-761869292</t>
  </si>
  <si>
    <t>104</t>
  </si>
  <si>
    <t>741322041</t>
  </si>
  <si>
    <t>Montáž svodiče přepětí nn typ 2 jednopólových jednodílných se zapojením vodičů</t>
  </si>
  <si>
    <t>-1598935838</t>
  </si>
  <si>
    <t>105</t>
  </si>
  <si>
    <t>34111008</t>
  </si>
  <si>
    <t>svodič přepětí odnímatelné provedení se signalizací, 440V, varistor</t>
  </si>
  <si>
    <t>481150828</t>
  </si>
  <si>
    <t>106</t>
  </si>
  <si>
    <t>741330821</t>
  </si>
  <si>
    <t>Montáž relé-regulátor</t>
  </si>
  <si>
    <t>-268060200</t>
  </si>
  <si>
    <t>107</t>
  </si>
  <si>
    <t>40561110</t>
  </si>
  <si>
    <t>termostat prostorový</t>
  </si>
  <si>
    <t>-749864732</t>
  </si>
  <si>
    <t>108</t>
  </si>
  <si>
    <t>34111009</t>
  </si>
  <si>
    <t xml:space="preserve">příložný termostat  </t>
  </si>
  <si>
    <t>629659049</t>
  </si>
  <si>
    <t>109</t>
  </si>
  <si>
    <t>741331051</t>
  </si>
  <si>
    <t>Montáž spínače časového bez zapojení vodičů</t>
  </si>
  <si>
    <t>990203260</t>
  </si>
  <si>
    <t>110</t>
  </si>
  <si>
    <t>35826000</t>
  </si>
  <si>
    <t>multifunkční časové relé s 1c/o</t>
  </si>
  <si>
    <t>708292852</t>
  </si>
  <si>
    <t>111</t>
  </si>
  <si>
    <t>741370002</t>
  </si>
  <si>
    <t>Montáž svítidlo žárovkové bytové stropní přisazené 1 zdroj se sklem</t>
  </si>
  <si>
    <t>-1752393829</t>
  </si>
  <si>
    <t>112</t>
  </si>
  <si>
    <t>34111010</t>
  </si>
  <si>
    <t>svítidlo 5715 60W E27 armatura šikmá porcelán IP20</t>
  </si>
  <si>
    <t>-538995464</t>
  </si>
  <si>
    <t>113</t>
  </si>
  <si>
    <t>34111011</t>
  </si>
  <si>
    <t>sklo závitové 84,5 koule křišťál čtverečky</t>
  </si>
  <si>
    <t>642808528</t>
  </si>
  <si>
    <t>114</t>
  </si>
  <si>
    <t>741370011</t>
  </si>
  <si>
    <t>Montáž svítidlo žárovkové bytové stropní závěsné 1 zdroj</t>
  </si>
  <si>
    <t>-150864144</t>
  </si>
  <si>
    <t>115</t>
  </si>
  <si>
    <t>34825100</t>
  </si>
  <si>
    <t>svítidlo interiérové závěsné IP20 60W 5100lm</t>
  </si>
  <si>
    <t>-179354665</t>
  </si>
  <si>
    <t>116</t>
  </si>
  <si>
    <t>34774102</t>
  </si>
  <si>
    <t>žárovka LED E27/6W</t>
  </si>
  <si>
    <t>-1919032897</t>
  </si>
  <si>
    <t>117</t>
  </si>
  <si>
    <t>741370032</t>
  </si>
  <si>
    <t>Montáž svítidlo žárovkové bytové nástěnné přisazené 1 zdroj se sklem</t>
  </si>
  <si>
    <t>1054933304</t>
  </si>
  <si>
    <t>118</t>
  </si>
  <si>
    <t>34111013</t>
  </si>
  <si>
    <t>-1854947395</t>
  </si>
  <si>
    <t>119</t>
  </si>
  <si>
    <t>741370101</t>
  </si>
  <si>
    <t>Montáž svítidlo žárovkové průmyslové stropní přisazené 1 zdroj bez koše</t>
  </si>
  <si>
    <t>1211323349</t>
  </si>
  <si>
    <t>120</t>
  </si>
  <si>
    <t>34111014</t>
  </si>
  <si>
    <t xml:space="preserve">svítidlo kulaté  100W E27 bílá IP44</t>
  </si>
  <si>
    <t>531933656</t>
  </si>
  <si>
    <t>121</t>
  </si>
  <si>
    <t>741372001</t>
  </si>
  <si>
    <t>Montáž svítidlo LED interiérové přisazené nástěnné páskové samolepící se zapojením vodičů</t>
  </si>
  <si>
    <t>2145638128</t>
  </si>
  <si>
    <t>122</t>
  </si>
  <si>
    <t>34774012</t>
  </si>
  <si>
    <t>LED pásek 12V do 10W/m</t>
  </si>
  <si>
    <t>1233550204</t>
  </si>
  <si>
    <t>123</t>
  </si>
  <si>
    <t>34111015</t>
  </si>
  <si>
    <t>nap. zdroj 12W, DC24V/0,5A, IP20, plast</t>
  </si>
  <si>
    <t>1105167566</t>
  </si>
  <si>
    <t>124</t>
  </si>
  <si>
    <t>741372062</t>
  </si>
  <si>
    <t>Montáž svítidlo LED interiérové přisazené stropní hranaté nebo kruhové přes 0,09 do 0,36 m2 se zapojením vodičů</t>
  </si>
  <si>
    <t>-879819310</t>
  </si>
  <si>
    <t>125</t>
  </si>
  <si>
    <t>34825006</t>
  </si>
  <si>
    <t>svítidlo interiérové přisazené obdélníkové/čtvercové přes 0,09 do 0,36m2 1900-4000lm</t>
  </si>
  <si>
    <t>1894464930</t>
  </si>
  <si>
    <t>Poznámka k položce:_x000d_
Nad kuchyňskou linkou</t>
  </si>
  <si>
    <t>126</t>
  </si>
  <si>
    <t>34845004</t>
  </si>
  <si>
    <t>svítidlo exteriérové nástěnné přisazené LED 600-1000lm</t>
  </si>
  <si>
    <t>-327762401</t>
  </si>
  <si>
    <t>Poznámka k položce:_x000d_
svítidla LED 60 cm – na chodbě</t>
  </si>
  <si>
    <t>127</t>
  </si>
  <si>
    <t>741420022</t>
  </si>
  <si>
    <t>Montáž svorka hromosvodná se 3 a více šrouby</t>
  </si>
  <si>
    <t>1646114361</t>
  </si>
  <si>
    <t>128</t>
  </si>
  <si>
    <t>35431043</t>
  </si>
  <si>
    <t>svorka uzemnění Cu bez pásky na vodovodní potrubí a okapové roury</t>
  </si>
  <si>
    <t>-1194892891</t>
  </si>
  <si>
    <t>Poznámka k položce:_x000d_
ST bez p. Cu</t>
  </si>
  <si>
    <t>129</t>
  </si>
  <si>
    <t>35431044</t>
  </si>
  <si>
    <t>páska Cu</t>
  </si>
  <si>
    <t>1635910435</t>
  </si>
  <si>
    <t>130</t>
  </si>
  <si>
    <t>35431045</t>
  </si>
  <si>
    <t>svorka uzemnění Cu na potrubí 1/2" - 22mm</t>
  </si>
  <si>
    <t>93134371</t>
  </si>
  <si>
    <t>Poznámka k položce:_x000d_
ST1 Cu</t>
  </si>
  <si>
    <t>131</t>
  </si>
  <si>
    <t>741810001</t>
  </si>
  <si>
    <t>Celková prohlídka elektrického rozvodu a zařízení do 100 000,- Kč</t>
  </si>
  <si>
    <t>-436445844</t>
  </si>
  <si>
    <t>132</t>
  </si>
  <si>
    <t>998741121</t>
  </si>
  <si>
    <t>Přesun hmot tonážní pro silnoproud ruční v objektech v do 6 m</t>
  </si>
  <si>
    <t>-1970289691</t>
  </si>
  <si>
    <t>Přesun hmot pro silnoproud stanovený z hmotnosti přesunovaného materiálu vodorovná dopravní vzdálenost do 50 m ruční (bez užití mechanizace) v objektech výšky do 6 m</t>
  </si>
  <si>
    <t>Práce a dodávky M</t>
  </si>
  <si>
    <t>46-M</t>
  </si>
  <si>
    <t>Zemní práce při extr.mont.pracích</t>
  </si>
  <si>
    <t>133</t>
  </si>
  <si>
    <t>460903211</t>
  </si>
  <si>
    <t>Zazdění skříní nn bez koncového dílu hl do 30 cm, v 60 cm a š do 30 cm</t>
  </si>
  <si>
    <t>101513840</t>
  </si>
  <si>
    <t>134</t>
  </si>
  <si>
    <t>460932111</t>
  </si>
  <si>
    <t>Osazení hmoždinek pro elektroinstalace včetně vyvrtání otvoru ve stěnách cihelných průměru do 8 mm</t>
  </si>
  <si>
    <t>-547845882</t>
  </si>
  <si>
    <t>135</t>
  </si>
  <si>
    <t>460932141</t>
  </si>
  <si>
    <t>Osazení hmoždinek pro elektroinstalace včetně vyvrtání otvoru ve stropech keramických průměru do 8 mm</t>
  </si>
  <si>
    <t>-1961023029</t>
  </si>
  <si>
    <t>136</t>
  </si>
  <si>
    <t>56281002</t>
  </si>
  <si>
    <t>hmoždinky univerzální 8x40</t>
  </si>
  <si>
    <t>100 kus</t>
  </si>
  <si>
    <t>-974827213</t>
  </si>
  <si>
    <t>137</t>
  </si>
  <si>
    <t>31142001</t>
  </si>
  <si>
    <t>vrut ocelový FeZn zápustná hlava drážka hvězdicová plný závit 5x50mm</t>
  </si>
  <si>
    <t>1744744628</t>
  </si>
  <si>
    <t>138</t>
  </si>
  <si>
    <t>34572332</t>
  </si>
  <si>
    <t>páska stahovací kabelová 12,6x500mm</t>
  </si>
  <si>
    <t>473522573</t>
  </si>
  <si>
    <t>139</t>
  </si>
  <si>
    <t>460941211</t>
  </si>
  <si>
    <t>Vyplnění a omítnutí rýh při elektroinstalacích ve stěnách hl do 3 cm a š do 3 cm</t>
  </si>
  <si>
    <t>-173474980</t>
  </si>
  <si>
    <t>140</t>
  </si>
  <si>
    <t>460941213</t>
  </si>
  <si>
    <t>Vyplnění a omítnutí rýh při elektroinstalacích ve stěnách hl do 3 cm a š přes 5 do 7 cm</t>
  </si>
  <si>
    <t>-90273254</t>
  </si>
  <si>
    <t>141</t>
  </si>
  <si>
    <t>460941233</t>
  </si>
  <si>
    <t>Vyplnění a omítnutí rýh při elektroinstalacích ve stěnách hl přes 5 do 7 cm a š přes 10 do 15 cm</t>
  </si>
  <si>
    <t>-593794116</t>
  </si>
  <si>
    <t>142</t>
  </si>
  <si>
    <t>468081311</t>
  </si>
  <si>
    <t>Vybourání otvorů pro elektroinstalace ve zdivu cihelném pl do 0,0225 m2 tl do 15 cm</t>
  </si>
  <si>
    <t>-2117738832</t>
  </si>
  <si>
    <t>143</t>
  </si>
  <si>
    <t>468081312</t>
  </si>
  <si>
    <t>Vybourání otvorů pro elektroinstalace ve zdivu cihelném pl do 0,0225 m2 tl přes 15 do 30 cm</t>
  </si>
  <si>
    <t>1758141857</t>
  </si>
  <si>
    <t>144</t>
  </si>
  <si>
    <t>468081313</t>
  </si>
  <si>
    <t>Vybourání otvorů pro elektroinstalace ve zdivu cihelném pl do 0,0225 m2 tl přes 30 do 45 cm</t>
  </si>
  <si>
    <t>513263005</t>
  </si>
  <si>
    <t>145</t>
  </si>
  <si>
    <t>468081314</t>
  </si>
  <si>
    <t>Vybourání otvorů pro elektroinstalace ve zdivu cihelném pl do 0,0225 m2 tl přes 45 do 60 cm</t>
  </si>
  <si>
    <t>937485846</t>
  </si>
  <si>
    <t>146</t>
  </si>
  <si>
    <t>468091111</t>
  </si>
  <si>
    <t>Vysekání kapes a výklenků ve zdivu z lehkých betonů, dutých cihel a tvárnic pro krabice 7x7x5 cm</t>
  </si>
  <si>
    <t>-607455753</t>
  </si>
  <si>
    <t>147</t>
  </si>
  <si>
    <t>468091113</t>
  </si>
  <si>
    <t>Vysekání kapes a výklenků ve zdivu z lehkých betonů, dutých cihel a tvárnic pro krabice 15x15x10 cm</t>
  </si>
  <si>
    <t>-258324054</t>
  </si>
  <si>
    <t>148</t>
  </si>
  <si>
    <t>468091351</t>
  </si>
  <si>
    <t>Vysekání kapes a výklenků ve zdivu cihelném pro elektroinstalační zařízení plochy přes 0,25 m2 jakékoliv hl</t>
  </si>
  <si>
    <t>m3</t>
  </si>
  <si>
    <t>847418968</t>
  </si>
  <si>
    <t>149</t>
  </si>
  <si>
    <t>468101211</t>
  </si>
  <si>
    <t>Vysekání rýh pro montáž trubek a kabelů ve stropech hl do 3 cm a š do 3 cm</t>
  </si>
  <si>
    <t>-303267463</t>
  </si>
  <si>
    <t>150</t>
  </si>
  <si>
    <t>468101411</t>
  </si>
  <si>
    <t>Vysekání rýh pro montáž trubek a kabelů v cihelných zdech hl do 3 cm a š do 3 cm</t>
  </si>
  <si>
    <t>203114627</t>
  </si>
  <si>
    <t>151</t>
  </si>
  <si>
    <t>468101413</t>
  </si>
  <si>
    <t>Vysekání rýh pro montáž trubek a kabelů v cihelných zdech hl do 3 cm a š přes 5 do 7 cm</t>
  </si>
  <si>
    <t>-1714034018</t>
  </si>
  <si>
    <t>152</t>
  </si>
  <si>
    <t>468101433</t>
  </si>
  <si>
    <t>Vysekání rýh pro montáž trubek a kabelů v cihelných zdech hl přes 5 do 7 cm a š přes 10 do 15 cm</t>
  </si>
  <si>
    <t>-1983578134</t>
  </si>
  <si>
    <t>HZS</t>
  </si>
  <si>
    <t>Hodinové zúčtovací sazby</t>
  </si>
  <si>
    <t>153</t>
  </si>
  <si>
    <t>HZS1301</t>
  </si>
  <si>
    <t>Hodinová zúčtovací sazba zedník</t>
  </si>
  <si>
    <t>hod</t>
  </si>
  <si>
    <t>512</t>
  </si>
  <si>
    <t>1707522038</t>
  </si>
  <si>
    <t>154</t>
  </si>
  <si>
    <t>HZS2231</t>
  </si>
  <si>
    <t>Hodinová zúčtovací sazba elektrikář</t>
  </si>
  <si>
    <t>-461632890</t>
  </si>
  <si>
    <t>Poznámka k položce:_x000d_
Demontáže staré instalace a rozvaděčů</t>
  </si>
  <si>
    <t>155</t>
  </si>
  <si>
    <t>HZS2232</t>
  </si>
  <si>
    <t>Hodinová zúčtovací sazba elektrikář odborný</t>
  </si>
  <si>
    <t>-1987105581</t>
  </si>
  <si>
    <t xml:space="preserve">Poznámka k položce:_x000d_
Použito pro připojování jednotlivých el. zařízení, seřízení a uvedení do provozu  8 hod._x000d_
Položka použita na práce úprav v rozvaděči RE3 , a dále na práce, které nejsou uvedeny v katalogu URS    22 hod.</t>
  </si>
  <si>
    <t>156</t>
  </si>
  <si>
    <t>HZS2491</t>
  </si>
  <si>
    <t>Hodinová zúčtovací sazba dělník zednických výpomocí</t>
  </si>
  <si>
    <t>-117226777</t>
  </si>
  <si>
    <t>PS 03 - Zdravotně technické instalace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</si>
  <si>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</si>
  <si>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</si>
  <si>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</si>
  <si>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</si>
  <si>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</si>
  <si>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ve stěnách maltou jakékoli šířky rýhy</t>
  </si>
  <si>
    <t>-1051901728</t>
  </si>
  <si>
    <t>974031142</t>
  </si>
  <si>
    <t>Vysekání rýh ve zdivu cihelném hl do 70 mm š do 70 mm</t>
  </si>
  <si>
    <t>729010413</t>
  </si>
  <si>
    <t>974031164</t>
  </si>
  <si>
    <t>Vysekání rýh ve zdivu cihelném hl do 150 mm š do 150 mm</t>
  </si>
  <si>
    <t>1457042579</t>
  </si>
  <si>
    <t>112799518</t>
  </si>
  <si>
    <t>1617345220</t>
  </si>
  <si>
    <t>997013511</t>
  </si>
  <si>
    <t>Odvoz suti a vybouraných hmot z meziskládky na skládku do 1 km s naložením a se složením</t>
  </si>
  <si>
    <t>-1603361126</t>
  </si>
  <si>
    <t>997013603</t>
  </si>
  <si>
    <t>Poplatek za uložení na skládce (skládkovné) stavebního odpadu cihelného kód odpadu 17 01 02</t>
  </si>
  <si>
    <t>24531246</t>
  </si>
  <si>
    <t>Přesun hmot ruční pro budovy v do 6 m</t>
  </si>
  <si>
    <t>2107083668</t>
  </si>
  <si>
    <t>721</t>
  </si>
  <si>
    <t>Zdravotechnika - vnitřní kanalizace</t>
  </si>
  <si>
    <t>721174043</t>
  </si>
  <si>
    <t>Potrubí kanalizační z PP připojovací DN 50</t>
  </si>
  <si>
    <t>558220136</t>
  </si>
  <si>
    <t>721174045</t>
  </si>
  <si>
    <t>Potrubí kanalizační z PP připojovací DN 110</t>
  </si>
  <si>
    <t>-211563335</t>
  </si>
  <si>
    <t>26661501</t>
  </si>
  <si>
    <t>trychtýřový sifon pro odkapy pl. kotle</t>
  </si>
  <si>
    <t>1270258487</t>
  </si>
  <si>
    <t>998721121</t>
  </si>
  <si>
    <t>Přesun hmot tonážní pro vnitřní kanalizaci ruční v objektech v do 6 m</t>
  </si>
  <si>
    <t>-2075580290</t>
  </si>
  <si>
    <t>Přesun hmot pro vnitřní kanalizaci stanovený z hmotnosti přesunovaného materiálu vodorovná dopravní vzdálenost do 50 m ruční (bez užití mechanizace) v objektech výšky do 6 m</t>
  </si>
  <si>
    <t>722</t>
  </si>
  <si>
    <t>Zdravotechnika - vnitřní vodovod</t>
  </si>
  <si>
    <t>722174002</t>
  </si>
  <si>
    <t>Potrubí vodovodní plastové PPR svar polyfúze PN 16 D 20x2,8 mm</t>
  </si>
  <si>
    <t>-2083383685</t>
  </si>
  <si>
    <t>722174003</t>
  </si>
  <si>
    <t>Potrubí vodovodní plastové PPR svar polyfúze PN 16 D 25x3,5 mm</t>
  </si>
  <si>
    <t>1382507420</t>
  </si>
  <si>
    <t>722174022</t>
  </si>
  <si>
    <t>Potrubí vodovodní plastové PPR svar polyfúze PN 20 D 20x3,4 mm</t>
  </si>
  <si>
    <t>-157136253</t>
  </si>
  <si>
    <t>722174023</t>
  </si>
  <si>
    <t>Potrubí vodovodní plastové PPR svar polyfúze PN 20 D 25x4,2 mm</t>
  </si>
  <si>
    <t>-1129997926</t>
  </si>
  <si>
    <t>722181222</t>
  </si>
  <si>
    <t>Ochrana vodovodního potrubí přilepenými termoizolačními trubicemi z PE tl přes 6 do 9 mm DN přes 22 do 45 mm</t>
  </si>
  <si>
    <t>-1652473377</t>
  </si>
  <si>
    <t>722181252</t>
  </si>
  <si>
    <t>Ochrana vodovodního potrubí přilepenými termoizolačními trubicemi z PE tl přes 20 do 25 mm DN přes 22 do 45 mm</t>
  </si>
  <si>
    <t>-1276136364</t>
  </si>
  <si>
    <t>26661502</t>
  </si>
  <si>
    <t>nová vodoměrná podružná sestava do niky(vč. niky) - podružný vodoměr, uzávěry, zpětný ventil vše DN20</t>
  </si>
  <si>
    <t>-386619610</t>
  </si>
  <si>
    <t>722231141</t>
  </si>
  <si>
    <t>Ventil závitový pojistný rohový G 1/2"</t>
  </si>
  <si>
    <t>-1138064284</t>
  </si>
  <si>
    <t>722232043</t>
  </si>
  <si>
    <t>Kohout kulový přímý G 1/2" PN 42 do 185°C vnitřní závit</t>
  </si>
  <si>
    <t>520407689</t>
  </si>
  <si>
    <t>722232044</t>
  </si>
  <si>
    <t>Kohout kulový přímý G 3/4" PN 42 do 185°C vnitřní závit</t>
  </si>
  <si>
    <t>153925379</t>
  </si>
  <si>
    <t>722232062</t>
  </si>
  <si>
    <t>Kohout kulový přímý G 3/4" PN 42 do 185°C vnitřní závit s vypouštěním</t>
  </si>
  <si>
    <t>1403435190</t>
  </si>
  <si>
    <t>722290215</t>
  </si>
  <si>
    <t>Zkouška těsnosti vodovodního potrubí hrdlového nebo přírubového DN do 100</t>
  </si>
  <si>
    <t>-630587134</t>
  </si>
  <si>
    <t>722290234</t>
  </si>
  <si>
    <t>Proplach a dezinfekce vodovodního potrubí DN do 80</t>
  </si>
  <si>
    <t>132467201</t>
  </si>
  <si>
    <t>998722121</t>
  </si>
  <si>
    <t>Přesun hmot tonážní pro vnitřní vodovod ruční v objektech v do 6 m</t>
  </si>
  <si>
    <t>87069018</t>
  </si>
  <si>
    <t>Přesun hmot pro vnitřní vodovod stanovený z hmotnosti přesunovaného materiálu vodorovná dopravní vzdálenost do 50 m ruční (bez užití mechanizace) v objektech výšky do 6 m</t>
  </si>
  <si>
    <t>725</t>
  </si>
  <si>
    <t>Zdravotechnika - zařizovací předměty</t>
  </si>
  <si>
    <t>721226513</t>
  </si>
  <si>
    <t>Zápachová uzávěrka podomítková pro pračku a myčku DN 40/50 s přípojem vody a elektřiny</t>
  </si>
  <si>
    <t>167054875</t>
  </si>
  <si>
    <t>26661503</t>
  </si>
  <si>
    <t>armatury zapojení zásobníku TUV viz výkres</t>
  </si>
  <si>
    <t>-305470759</t>
  </si>
  <si>
    <t>725112022</t>
  </si>
  <si>
    <t>Klozet keramický závěsný na nosné stěny s hlubokým splachováním odpad vodorovný</t>
  </si>
  <si>
    <t>soubor</t>
  </si>
  <si>
    <t>1352103109</t>
  </si>
  <si>
    <t>725119131</t>
  </si>
  <si>
    <t>Montáž klozetových sedátek standardních</t>
  </si>
  <si>
    <t>1103367981</t>
  </si>
  <si>
    <t>55167381</t>
  </si>
  <si>
    <t>sedátko klozetové duroplastové bílé s poklopem</t>
  </si>
  <si>
    <t>1524765533</t>
  </si>
  <si>
    <t>725211623</t>
  </si>
  <si>
    <t>Umyvadlo keramické bílé šířky 600 mm se sloupem na sifon připevněné na stěnu šrouby</t>
  </si>
  <si>
    <t>-461519678</t>
  </si>
  <si>
    <t>725222116</t>
  </si>
  <si>
    <t>Vana bez armatur výtokových akrylátová se zápachovou uzávěrkou 1700x700 mm</t>
  </si>
  <si>
    <t>-1195439816</t>
  </si>
  <si>
    <t>725813112</t>
  </si>
  <si>
    <t>Ventil rohový pračkový G 3/4"</t>
  </si>
  <si>
    <t>-1947568194</t>
  </si>
  <si>
    <t>725813141</t>
  </si>
  <si>
    <t>Kolínko připojovací bez připojovací trubičky nebo flexi hadičky G 1/2"</t>
  </si>
  <si>
    <t>1938792879</t>
  </si>
  <si>
    <t>725819401</t>
  </si>
  <si>
    <t>Montáž ventilů rohových G 1/2" s připojovací trubičkou</t>
  </si>
  <si>
    <t>-2060899297</t>
  </si>
  <si>
    <t>55141001</t>
  </si>
  <si>
    <t>kohout kulový rohový mosazný R 1/2"x3/8"</t>
  </si>
  <si>
    <t>21804223</t>
  </si>
  <si>
    <t>725822613</t>
  </si>
  <si>
    <t>Baterie umyvadlová stojánková páková s výpustí</t>
  </si>
  <si>
    <t>1940837149</t>
  </si>
  <si>
    <t>725831315</t>
  </si>
  <si>
    <t>Baterie vanová nástěnná páková s automatickým přepínačem a sprchou</t>
  </si>
  <si>
    <t>448078545</t>
  </si>
  <si>
    <t>725864311</t>
  </si>
  <si>
    <t>Zápachová uzávěrka van DN 40/50 s kulovým kloubem na odtoku</t>
  </si>
  <si>
    <t>1915976139</t>
  </si>
  <si>
    <t>725869101</t>
  </si>
  <si>
    <t>Montáž zápachových uzávěrek umyvadlových do DN 40</t>
  </si>
  <si>
    <t>1259554762</t>
  </si>
  <si>
    <t>55162001</t>
  </si>
  <si>
    <t>uzávěrka zápachová umyvadlová s celokovovým kulatým designem DN 32</t>
  </si>
  <si>
    <t>1127626047</t>
  </si>
  <si>
    <t>998725121</t>
  </si>
  <si>
    <t>Přesun hmot tonážní pro zařizovací předměty ruční v objektech v do 6 m</t>
  </si>
  <si>
    <t>826805325</t>
  </si>
  <si>
    <t>Přesun hmot pro zařizovací předměty stanovený z hmotnosti přesunovaného materiálu vodorovná dopravní vzdálenost do 50 m ruční (bez užití mechanizace) v objektech výšky do 6 m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</si>
  <si>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</si>
  <si>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</si>
  <si>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</si>
  <si>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</si>
  <si>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-984598621</t>
  </si>
  <si>
    <t>726191011</t>
  </si>
  <si>
    <t>Ovládací tlačítko WC pro montáž do předstěnových konstrukcí</t>
  </si>
  <si>
    <t>-1179669115</t>
  </si>
  <si>
    <t>55281792</t>
  </si>
  <si>
    <t>tlačítko pro ovládání WC zepředu, chrom, Stop splachování, 246x164mm</t>
  </si>
  <si>
    <t>-1929017372</t>
  </si>
  <si>
    <t>998726131</t>
  </si>
  <si>
    <t>Přesun hmot tonážní pro instalační prefabrikáty ruční v objektech v do 6 m</t>
  </si>
  <si>
    <t>103464763</t>
  </si>
  <si>
    <t>Přesun hmot pro instalační prefabrikáty stanovený z hmotnosti přesunovaného materiálu vodorovná dopravní vzdálenost do 50 m ruční (bez užití mechanizace) v objektech výšky do 6 m</t>
  </si>
  <si>
    <t>PS 04 - Ústřední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</si>
  <si>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</si>
  <si>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</si>
  <si>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</si>
  <si>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</si>
  <si>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</si>
  <si>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762 - Konstrukce tesařské</t>
  </si>
  <si>
    <t xml:space="preserve">    767 - Konstrukce zámečnické</t>
  </si>
  <si>
    <t xml:space="preserve">    783 - Dokončovací práce - nátěry</t>
  </si>
  <si>
    <t>997013213</t>
  </si>
  <si>
    <t>Vnitrostaveništní doprava suti a vybouraných hmot pro budovy v přes 9 do 12 m ručně</t>
  </si>
  <si>
    <t>1457059032</t>
  </si>
  <si>
    <t>-414367865</t>
  </si>
  <si>
    <t>-2058337735</t>
  </si>
  <si>
    <t>997013631</t>
  </si>
  <si>
    <t>Poplatek za uložení na skládce (skládkovné) stavebního odpadu směsného kód odpadu 17 09 04</t>
  </si>
  <si>
    <t>1595346454</t>
  </si>
  <si>
    <t>731</t>
  </si>
  <si>
    <t>Ústřední vytápění - kotelny</t>
  </si>
  <si>
    <t>731200815</t>
  </si>
  <si>
    <t>Demontáž kotle ocelového na tuhá paliva výkon přes 25 do 40 kW</t>
  </si>
  <si>
    <t>-2063687843</t>
  </si>
  <si>
    <t>48410001</t>
  </si>
  <si>
    <t>nástěnný kondenzační plynový kotel o výkonu 2,7 - 16,8 kW při dt=50°/30°C</t>
  </si>
  <si>
    <t>2007369372</t>
  </si>
  <si>
    <t>Poznámka k položce:_x000d_
( při teplotním spádu 80°/60°C bez kondenzace činí 2,4 - 14,9 kW) _x000d_
včetně ekvitermní regulace s týdením programem, (D+M)</t>
  </si>
  <si>
    <t>731810331</t>
  </si>
  <si>
    <t>Nucený odtah spalin soustředným potrubím pro kondenzační kotel svislý 60/100 mm přes šikmou střechu</t>
  </si>
  <si>
    <t>-1063358273</t>
  </si>
  <si>
    <t>731810341</t>
  </si>
  <si>
    <t>Prodloužení soustředného potrubí pro kondenzační kotel průměru 60/100 mm</t>
  </si>
  <si>
    <t>-846454959</t>
  </si>
  <si>
    <t>998731121</t>
  </si>
  <si>
    <t>Přesun hmot tonážní pro kotelny ruční v objektech v do 6 m</t>
  </si>
  <si>
    <t>687671354</t>
  </si>
  <si>
    <t>Přesun hmot pro kotelny stanovený z hmotnosti přesunovaného materiálu vodorovná dopravní vzdálenost do 50 m ruční (bez užití mechanizace) v objektech výšky do 6 m</t>
  </si>
  <si>
    <t>732</t>
  </si>
  <si>
    <t>Ústřední vytápění - strojovny</t>
  </si>
  <si>
    <t>48410002</t>
  </si>
  <si>
    <t>stacionární zásobníkový ohřívač - objem 120 litrů, včetně tepelné izolace</t>
  </si>
  <si>
    <t>169745310</t>
  </si>
  <si>
    <t xml:space="preserve">stacionární zásobníkový ohřívač - objem 120 litrů, včetně tepelné izolace </t>
  </si>
  <si>
    <t>732320812</t>
  </si>
  <si>
    <t>Demontáž nádrže beztlaké nebo tlakové odpojení od rozvodů potrubí obsah do 100 l</t>
  </si>
  <si>
    <t>-891707020</t>
  </si>
  <si>
    <t>732420811</t>
  </si>
  <si>
    <t>Demontáž čerpadla oběhového spirálního DN 25</t>
  </si>
  <si>
    <t>655661179</t>
  </si>
  <si>
    <t>998732121</t>
  </si>
  <si>
    <t>Přesun hmot tonážní pro strojovny ruční v objektech v do 6 m</t>
  </si>
  <si>
    <t>-669358595</t>
  </si>
  <si>
    <t>Přesun hmot pro strojovny stanovený z hmotnosti přesunovaného materiálu vodorovná dopravní vzdálenost do 50 m ruční (bez užití mechanizace) v objektech výšky do 6 m</t>
  </si>
  <si>
    <t>733</t>
  </si>
  <si>
    <t>Ústřední vytápění - rozvodné potrubí</t>
  </si>
  <si>
    <t>733110806</t>
  </si>
  <si>
    <t>Demontáž potrubí ocelového závitového DN přes 15 do 32</t>
  </si>
  <si>
    <t>-1244837865</t>
  </si>
  <si>
    <t>733222302</t>
  </si>
  <si>
    <t>Potrubí měděné polotvrdé spojované lisováním D 15x1 mm</t>
  </si>
  <si>
    <t>613350291</t>
  </si>
  <si>
    <t>733222303</t>
  </si>
  <si>
    <t>Potrubí měděné polotvrdé spojované lisováním D 18x1 mm</t>
  </si>
  <si>
    <t>1313442825</t>
  </si>
  <si>
    <t>733222304</t>
  </si>
  <si>
    <t>Potrubí měděné polotvrdé spojované lisováním D 22x1 mm</t>
  </si>
  <si>
    <t>-1975524333</t>
  </si>
  <si>
    <t>733291101</t>
  </si>
  <si>
    <t>Zkouška těsnosti potrubí měděné D do 35x1,5</t>
  </si>
  <si>
    <t>127065170</t>
  </si>
  <si>
    <t>733390104</t>
  </si>
  <si>
    <t>Ochrana potrubí primátrních okruhů tepelně izolačními trubicemi z kaučuku tl 13 mm D do 38 mm</t>
  </si>
  <si>
    <t>1529293588</t>
  </si>
  <si>
    <t>998733121</t>
  </si>
  <si>
    <t>Přesun hmot tonážní pro rozvody potrubí ruční v objektech v do 6 m</t>
  </si>
  <si>
    <t>-1418726678</t>
  </si>
  <si>
    <t>Přesun hmot pro rozvody potrubí stanovený z hmotnosti přesunovaného materiálu vodorovná dopravní vzdálenost do 50 m ruční (bez užití mechanizace) v objektech výšky do 6 m</t>
  </si>
  <si>
    <t>HZS2222</t>
  </si>
  <si>
    <t>Hodinová zúčtovací sazba topenář odborný</t>
  </si>
  <si>
    <t>-557768878</t>
  </si>
  <si>
    <t>Poznámka k položce:_x000d_
Topná zkouška dle ČSN 060310</t>
  </si>
  <si>
    <t>734</t>
  </si>
  <si>
    <t>Ústřední vytápění - armatury</t>
  </si>
  <si>
    <t>734221684</t>
  </si>
  <si>
    <t>Termostatická hlavice kapalinová PN 10 do 110°C pro veřejné prostory</t>
  </si>
  <si>
    <t>1897351533</t>
  </si>
  <si>
    <t>734222812</t>
  </si>
  <si>
    <t>Ventil závitový termostatický přímý G 1/2 PN 16 do 110°C s ruční hlavou chromovaný</t>
  </si>
  <si>
    <t>-30321588</t>
  </si>
  <si>
    <t>734261234</t>
  </si>
  <si>
    <t>Šroubení topenářské přímé G 3/4 PN 16 do 120°C</t>
  </si>
  <si>
    <t>1305555418</t>
  </si>
  <si>
    <t>734261406</t>
  </si>
  <si>
    <t>Armatura připojovací přímá G 1/2x18 PN 10 do 110°C radiátorů typu VK</t>
  </si>
  <si>
    <t>243985201</t>
  </si>
  <si>
    <t>734291254</t>
  </si>
  <si>
    <t>Filtr závitový pro topné a chladicí systémy přímý G 3/4 PN 16 do 160°C s vnitřními závity</t>
  </si>
  <si>
    <t>1831570081</t>
  </si>
  <si>
    <t>734292714</t>
  </si>
  <si>
    <t>Kohout kulový přímý G 3/4 PN 42 do 185°C vnitřní závit</t>
  </si>
  <si>
    <t>-2045715748</t>
  </si>
  <si>
    <t>998734101</t>
  </si>
  <si>
    <t>Přesun hmot tonážní pro armatury v objektech v do 6 m</t>
  </si>
  <si>
    <t>-397189114</t>
  </si>
  <si>
    <t>Přesun hmot pro armatury stanovený z hmotnosti přesunovaného materiálu vodorovná dopravní vzdálenost do 50 m základní v objektech výšky do 6 m</t>
  </si>
  <si>
    <t>735</t>
  </si>
  <si>
    <t>Ústřední vytápění - otopná tělesa</t>
  </si>
  <si>
    <t>735121810</t>
  </si>
  <si>
    <t>Demontáž otopného tělesa ocelového článkového</t>
  </si>
  <si>
    <t>1045181048</t>
  </si>
  <si>
    <t>735152271</t>
  </si>
  <si>
    <t>Otopné těleso panelové VK jednodeskové 1 přídavná přestupní plocha výška/délka 600/400 mm výkon 401 W</t>
  </si>
  <si>
    <t>1345335857</t>
  </si>
  <si>
    <t>735152579</t>
  </si>
  <si>
    <t>Otopné těleso panelové VK dvoudeskové 2 přídavné přestupní plochy výška/délka 600/1200 mm výkon 2015 W</t>
  </si>
  <si>
    <t>-160844527</t>
  </si>
  <si>
    <t>735152680</t>
  </si>
  <si>
    <t>Otopné těleso panelové VK třídeskové 3 přídavné přestupní plochy výška/délka 600/1400 mm výkon 3368 W</t>
  </si>
  <si>
    <t>-593487382</t>
  </si>
  <si>
    <t>735159210</t>
  </si>
  <si>
    <t>Montáž otopných těles panelových dvouřadých dl do 1140 mm</t>
  </si>
  <si>
    <t>1844891174</t>
  </si>
  <si>
    <t>48410003</t>
  </si>
  <si>
    <t xml:space="preserve">otopná tělesa ocelová desková zdvojená s dvěmi doplňkovými otopnými plochami (typ 22VKL) výška 900 mm  s integrovaným ventilem s přednastavením v osmi stupních včetně uchycení tělesa na stěnu délka 1200 mm ,  LEVÉ PROVEDENÍ,   </t>
  </si>
  <si>
    <t>2030012131</t>
  </si>
  <si>
    <t>735164273</t>
  </si>
  <si>
    <t>Otopné těleso trubkové elektrické přímotopné výška/délka 1810/750 mm</t>
  </si>
  <si>
    <t>295277247</t>
  </si>
  <si>
    <t>735291800</t>
  </si>
  <si>
    <t>Demontáž konzoly nebo držáku otopných těles, registrů nebo konvektorů do odpadu</t>
  </si>
  <si>
    <t>-1000769290</t>
  </si>
  <si>
    <t>998735121</t>
  </si>
  <si>
    <t>Přesun hmot tonážní pro otopná tělesa ruční v objektech v do 6 m</t>
  </si>
  <si>
    <t>-769595710</t>
  </si>
  <si>
    <t>Přesun hmot pro otopná tělesa stanovený z hmotnosti přesunovaného materiálu vodorovná dopravní vzdálenost do 50 m ruční (bez užití mechanizace) v objektech výšky do 6 m</t>
  </si>
  <si>
    <t>762</t>
  </si>
  <si>
    <t>Konstrukce tesařské</t>
  </si>
  <si>
    <t>762521921</t>
  </si>
  <si>
    <t>Vyřezání části podlahy z prken tl do 32 mm bez polštářů pl jednotlivě do 0,25 m2</t>
  </si>
  <si>
    <t>1658119652</t>
  </si>
  <si>
    <t>762811921</t>
  </si>
  <si>
    <t>Vyřezání části záklopu nebo podbíjení stropu z prken tl do 32 mm pl jednotlivě do 0,25 m2</t>
  </si>
  <si>
    <t>-465393839</t>
  </si>
  <si>
    <t>767</t>
  </si>
  <si>
    <t>Konstrukce zámečnické</t>
  </si>
  <si>
    <t>767995111</t>
  </si>
  <si>
    <t>Montáž atypických zámečnických konstrukcí hm do 5 kg</t>
  </si>
  <si>
    <t>kg</t>
  </si>
  <si>
    <t>-260527936</t>
  </si>
  <si>
    <t>48410004</t>
  </si>
  <si>
    <t>válc.profily, tyčové závěsy,závěs.objímky</t>
  </si>
  <si>
    <t>-238034690</t>
  </si>
  <si>
    <t>998767121</t>
  </si>
  <si>
    <t>Přesun hmot tonážní pro zámečnické konstrukce ruční v objektech v do 6 m</t>
  </si>
  <si>
    <t>-1749298336</t>
  </si>
  <si>
    <t>Přesun hmot pro zámečnické konstrukce stanovený z hmotnosti přesunovaného materiálu vodorovná dopravní vzdálenost do 50 m ruční (bez užití mechanizace) v objektech výšky do 6 m</t>
  </si>
  <si>
    <t>783</t>
  </si>
  <si>
    <t>Dokončovací práce - nátěry</t>
  </si>
  <si>
    <t>783314101</t>
  </si>
  <si>
    <t>Základní jednonásobný syntetický nátěr zámečnických konstrukcí</t>
  </si>
  <si>
    <t>-1220022142</t>
  </si>
  <si>
    <t>783315101</t>
  </si>
  <si>
    <t>Mezinátěr jednonásobný syntetický standardní zámečnických konstrukcí</t>
  </si>
  <si>
    <t>-874755369</t>
  </si>
  <si>
    <t>783317101</t>
  </si>
  <si>
    <t>Krycí jednonásobný syntetický standardní nátěr zámečnických konstrukcí</t>
  </si>
  <si>
    <t>-198977714</t>
  </si>
  <si>
    <t>PS 05 - NTL rozvod plynu</t>
  </si>
  <si>
    <t xml:space="preserve">    723 - Zdravotechnika - vnitřní plynovod</t>
  </si>
  <si>
    <t xml:space="preserve">    23-M - Montáže potrubí</t>
  </si>
  <si>
    <t xml:space="preserve">    58-M - Revize vyhrazených technických zařízení</t>
  </si>
  <si>
    <t>723</t>
  </si>
  <si>
    <t>Zdravotechnika - vnitřní plynovod</t>
  </si>
  <si>
    <t>723150365</t>
  </si>
  <si>
    <t>Chránička D 38x2,6 mm</t>
  </si>
  <si>
    <t>-490441322</t>
  </si>
  <si>
    <t>723181013</t>
  </si>
  <si>
    <t>-1052653694</t>
  </si>
  <si>
    <t>723181024</t>
  </si>
  <si>
    <t>Potrubí měděné tvrdé spojované lisováním D 28x1,5 mm</t>
  </si>
  <si>
    <t>-290909872</t>
  </si>
  <si>
    <t>55261604</t>
  </si>
  <si>
    <t>koleno 90 ° Cu lisovací spoj pro rozvod plynu d 28</t>
  </si>
  <si>
    <t>-91590253</t>
  </si>
  <si>
    <t>55261668</t>
  </si>
  <si>
    <t>redukce Cu, rozvod plynu, DN 25/20</t>
  </si>
  <si>
    <t>-673071252</t>
  </si>
  <si>
    <t>723239102</t>
  </si>
  <si>
    <t>Montáž armatur plynovodních se dvěma závity G 3/4" ostatní typ</t>
  </si>
  <si>
    <t>1047487099</t>
  </si>
  <si>
    <t>55138962</t>
  </si>
  <si>
    <t>kohout kulový plnoprůtokový nikl ovládání páčka PN42 T 185°C (EN 331, MOP 5) 3/4" žlutý</t>
  </si>
  <si>
    <t>1947789504</t>
  </si>
  <si>
    <t>55261673</t>
  </si>
  <si>
    <t>přechodka s vnějším závitem Cu, rozvod plynu, DN 20</t>
  </si>
  <si>
    <t>-1185685622</t>
  </si>
  <si>
    <t>55138504</t>
  </si>
  <si>
    <t>trubka nerezová ohebná pro plyn vlnovcová DN 20 1"</t>
  </si>
  <si>
    <t>978250496</t>
  </si>
  <si>
    <t>31941668</t>
  </si>
  <si>
    <t>přechodka redukovaná s vnitřním a vnějším závitem černá litina DN 3/4x1/2"</t>
  </si>
  <si>
    <t>1484455802</t>
  </si>
  <si>
    <t>723239103</t>
  </si>
  <si>
    <t>Montáž armatur plynovodních se dvěma závity G 1" ostatní typ</t>
  </si>
  <si>
    <t>-234937421</t>
  </si>
  <si>
    <t>55261674</t>
  </si>
  <si>
    <t>přechodka s vnějším závitem Cu, rozvod plynu, DN 25</t>
  </si>
  <si>
    <t>-1149761698</t>
  </si>
  <si>
    <t>998723121</t>
  </si>
  <si>
    <t>Přesun hmot tonážní pro vnitřní plynovod ruční v objektech v do 6 m</t>
  </si>
  <si>
    <t>-1727491371</t>
  </si>
  <si>
    <t>Přesun hmot pro vnitřní plynovod stanovený z hmotnosti přesunovaného materiálu vodorovná dopravní vzdálenost do 50 m ruční (bez užití mechanizace) v objektech výšky do 6 m</t>
  </si>
  <si>
    <t>23-M</t>
  </si>
  <si>
    <t>Montáže potrubí</t>
  </si>
  <si>
    <t>230120041</t>
  </si>
  <si>
    <t>Čištění potrubí profukováním nebo proplachováním DN 32</t>
  </si>
  <si>
    <t>1667225907</t>
  </si>
  <si>
    <t>58-M</t>
  </si>
  <si>
    <t>Revize vyhrazených technických zařízení</t>
  </si>
  <si>
    <t>580506320</t>
  </si>
  <si>
    <t>Provedení tlakové zkoušky plynovodu nízkotlakého</t>
  </si>
  <si>
    <t>úsek</t>
  </si>
  <si>
    <t>43447480</t>
  </si>
  <si>
    <t>HZS1302</t>
  </si>
  <si>
    <t>Hodinová zúčtovací sazba zedník specialista</t>
  </si>
  <si>
    <t>-882999338</t>
  </si>
  <si>
    <t>HZS4211</t>
  </si>
  <si>
    <t>Hodinová zúčtovací sazba revizní technik</t>
  </si>
  <si>
    <t>1581290386</t>
  </si>
  <si>
    <t>HZS4212</t>
  </si>
  <si>
    <t>Hodinová zúčtovací sazba revizní technik specialista</t>
  </si>
  <si>
    <t>-468980071</t>
  </si>
  <si>
    <t>SO 02 - Oprava bytové části - byt č. 2</t>
  </si>
  <si>
    <t>1750299389</t>
  </si>
  <si>
    <t>-871121092</t>
  </si>
  <si>
    <t>-305762417</t>
  </si>
  <si>
    <t>1748067015</t>
  </si>
  <si>
    <t>-426236605</t>
  </si>
  <si>
    <t>115107952</t>
  </si>
  <si>
    <t>-1003339216</t>
  </si>
  <si>
    <t>-2014228766</t>
  </si>
  <si>
    <t>-683011096</t>
  </si>
  <si>
    <t>1288499147</t>
  </si>
  <si>
    <t>-1395226854</t>
  </si>
  <si>
    <t>-1663508007</t>
  </si>
  <si>
    <t>-602119997</t>
  </si>
  <si>
    <t>-1336596936</t>
  </si>
  <si>
    <t>-608657792</t>
  </si>
  <si>
    <t>-100172318</t>
  </si>
  <si>
    <t>-2098403524</t>
  </si>
  <si>
    <t>1324037748</t>
  </si>
  <si>
    <t>-1590264035</t>
  </si>
  <si>
    <t>-1824935670</t>
  </si>
  <si>
    <t>-1197437894</t>
  </si>
  <si>
    <t>763111431</t>
  </si>
  <si>
    <t>SDK příčka tl 100 mm profil CW+UW 50 desky 2xH2 12,5 s izolací EI 60 Rw do 51 dB</t>
  </si>
  <si>
    <t>-1115970406</t>
  </si>
  <si>
    <t>-875182121</t>
  </si>
  <si>
    <t>-893131969</t>
  </si>
  <si>
    <t>1499737145</t>
  </si>
  <si>
    <t>-1731557697</t>
  </si>
  <si>
    <t>44449896</t>
  </si>
  <si>
    <t>-896532168</t>
  </si>
  <si>
    <t>-690917278</t>
  </si>
  <si>
    <t>-1882328956</t>
  </si>
  <si>
    <t>125507439</t>
  </si>
  <si>
    <t>176856856</t>
  </si>
  <si>
    <t>-1647729780</t>
  </si>
  <si>
    <t>1297246167</t>
  </si>
  <si>
    <t>-1820551711</t>
  </si>
  <si>
    <t>-1591720029</t>
  </si>
  <si>
    <t>-1141892162</t>
  </si>
  <si>
    <t>-1042734202</t>
  </si>
  <si>
    <t>1709364947</t>
  </si>
  <si>
    <t>-1417946345</t>
  </si>
  <si>
    <t>455545353</t>
  </si>
  <si>
    <t>-1968058493</t>
  </si>
  <si>
    <t>495033731</t>
  </si>
  <si>
    <t>-1006711936</t>
  </si>
  <si>
    <t>-2014424149</t>
  </si>
  <si>
    <t>-1861259347</t>
  </si>
  <si>
    <t>736940495</t>
  </si>
  <si>
    <t>-2063294438</t>
  </si>
  <si>
    <t>-338708775</t>
  </si>
  <si>
    <t>856150112</t>
  </si>
  <si>
    <t>-1445212363</t>
  </si>
  <si>
    <t>-1602167089</t>
  </si>
  <si>
    <t>-173079067</t>
  </si>
  <si>
    <t>1688148465</t>
  </si>
  <si>
    <t>-1242979280</t>
  </si>
  <si>
    <t>1791836366</t>
  </si>
  <si>
    <t>1193108420</t>
  </si>
  <si>
    <t>-1324653056</t>
  </si>
  <si>
    <t>973010115</t>
  </si>
  <si>
    <t>-1369078094</t>
  </si>
  <si>
    <t>180947642</t>
  </si>
  <si>
    <t>1651482175</t>
  </si>
  <si>
    <t>-850619635</t>
  </si>
  <si>
    <t>807673490</t>
  </si>
  <si>
    <t>-1463492555</t>
  </si>
  <si>
    <t>-1737841100</t>
  </si>
  <si>
    <t>-1553652648</t>
  </si>
  <si>
    <t>313720412</t>
  </si>
  <si>
    <t>399267181</t>
  </si>
  <si>
    <t>1541921063</t>
  </si>
  <si>
    <t>-1793636785</t>
  </si>
  <si>
    <t>232627369</t>
  </si>
  <si>
    <t>-1444134072</t>
  </si>
  <si>
    <t>442090083</t>
  </si>
  <si>
    <t>806453100</t>
  </si>
  <si>
    <t>493613230</t>
  </si>
  <si>
    <t>-1783586952</t>
  </si>
  <si>
    <t>857336302</t>
  </si>
  <si>
    <t>1090168801</t>
  </si>
  <si>
    <t>358279204</t>
  </si>
  <si>
    <t>-1478532290</t>
  </si>
  <si>
    <t>245330979</t>
  </si>
  <si>
    <t>1356209225</t>
  </si>
  <si>
    <t>1024701478</t>
  </si>
  <si>
    <t>-1853899150</t>
  </si>
  <si>
    <t>1622340195</t>
  </si>
  <si>
    <t>-866351</t>
  </si>
  <si>
    <t>1544560471</t>
  </si>
  <si>
    <t>92138283</t>
  </si>
  <si>
    <t>-1120494656</t>
  </si>
  <si>
    <t>-444641515</t>
  </si>
  <si>
    <t>-1765799493</t>
  </si>
  <si>
    <t>1393400242</t>
  </si>
  <si>
    <t>714767195</t>
  </si>
  <si>
    <t>-856555336</t>
  </si>
  <si>
    <t>-1921453599</t>
  </si>
  <si>
    <t>-481451152</t>
  </si>
  <si>
    <t>-609635547</t>
  </si>
  <si>
    <t>-683588060</t>
  </si>
  <si>
    <t>1805311337</t>
  </si>
  <si>
    <t>506314948</t>
  </si>
  <si>
    <t>-338670137</t>
  </si>
  <si>
    <t>363712846</t>
  </si>
  <si>
    <t>517808504</t>
  </si>
  <si>
    <t>716135592</t>
  </si>
  <si>
    <t>-675833405</t>
  </si>
  <si>
    <t>286290242</t>
  </si>
  <si>
    <t>1713368561</t>
  </si>
  <si>
    <t>1617633561</t>
  </si>
  <si>
    <t>884331095</t>
  </si>
  <si>
    <t>-1562832633</t>
  </si>
  <si>
    <t>-2085574771</t>
  </si>
  <si>
    <t>1117154987</t>
  </si>
  <si>
    <t>-1190283294</t>
  </si>
  <si>
    <t>-450611055</t>
  </si>
  <si>
    <t>2106514985</t>
  </si>
  <si>
    <t>549457050</t>
  </si>
  <si>
    <t>-1396726566</t>
  </si>
  <si>
    <t>-493535694</t>
  </si>
  <si>
    <t>879738949</t>
  </si>
  <si>
    <t>2120553053</t>
  </si>
  <si>
    <t>98992823</t>
  </si>
  <si>
    <t>-671362506</t>
  </si>
  <si>
    <t>-1156157667</t>
  </si>
  <si>
    <t>-1722553579</t>
  </si>
  <si>
    <t>1735719221</t>
  </si>
  <si>
    <t>2052433704</t>
  </si>
  <si>
    <t>-731765406</t>
  </si>
  <si>
    <t>770918940</t>
  </si>
  <si>
    <t>1574238559</t>
  </si>
  <si>
    <t>1239762385</t>
  </si>
  <si>
    <t>1941264922</t>
  </si>
  <si>
    <t>1049387357</t>
  </si>
  <si>
    <t>1978228714</t>
  </si>
  <si>
    <t>-1970211514</t>
  </si>
  <si>
    <t>332799479</t>
  </si>
  <si>
    <t>119967719</t>
  </si>
  <si>
    <t>502843494</t>
  </si>
  <si>
    <t>-2146072807</t>
  </si>
  <si>
    <t>1441177287</t>
  </si>
  <si>
    <t>RMAT0001</t>
  </si>
  <si>
    <t>Vačkový přepínač 1-0-2 v krabici IP44</t>
  </si>
  <si>
    <t>-2066078188</t>
  </si>
  <si>
    <t>-350163174</t>
  </si>
  <si>
    <t>419547414</t>
  </si>
  <si>
    <t>903842019</t>
  </si>
  <si>
    <t>1942278507</t>
  </si>
  <si>
    <t>-1404250004</t>
  </si>
  <si>
    <t>419468321</t>
  </si>
  <si>
    <t>-599326600</t>
  </si>
  <si>
    <t>1390597806</t>
  </si>
  <si>
    <t>-947461707</t>
  </si>
  <si>
    <t>-1390600618</t>
  </si>
  <si>
    <t>-1031497826</t>
  </si>
  <si>
    <t>649250755</t>
  </si>
  <si>
    <t>-1920980748</t>
  </si>
  <si>
    <t>456354533</t>
  </si>
  <si>
    <t>361439782</t>
  </si>
  <si>
    <t>-564513717</t>
  </si>
  <si>
    <t>599818708</t>
  </si>
  <si>
    <t>1738319463</t>
  </si>
  <si>
    <t>-233700497</t>
  </si>
  <si>
    <t>-1578465412</t>
  </si>
  <si>
    <t>1142403751</t>
  </si>
  <si>
    <t>-596301759</t>
  </si>
  <si>
    <t>1432198914</t>
  </si>
  <si>
    <t>-1617675383</t>
  </si>
  <si>
    <t>-1027544712</t>
  </si>
  <si>
    <t>-77632994</t>
  </si>
  <si>
    <t>723333381</t>
  </si>
  <si>
    <t>218845093</t>
  </si>
  <si>
    <t>-1909649193</t>
  </si>
  <si>
    <t>1271297735</t>
  </si>
  <si>
    <t>-1645832607</t>
  </si>
  <si>
    <t>-408495970</t>
  </si>
  <si>
    <t>1311481091</t>
  </si>
  <si>
    <t>386679632</t>
  </si>
  <si>
    <t>2090827302</t>
  </si>
  <si>
    <t>1818510906</t>
  </si>
  <si>
    <t>-963861948</t>
  </si>
  <si>
    <t>-1053350072</t>
  </si>
  <si>
    <t>991401258</t>
  </si>
  <si>
    <t>-236730147</t>
  </si>
  <si>
    <t>-1420833464</t>
  </si>
  <si>
    <t>-1916199654</t>
  </si>
  <si>
    <t>1067939819</t>
  </si>
  <si>
    <t>-732862476</t>
  </si>
  <si>
    <t>-796117215</t>
  </si>
  <si>
    <t>-295960334</t>
  </si>
  <si>
    <t>-737910285</t>
  </si>
  <si>
    <t>-1466458610</t>
  </si>
  <si>
    <t>-1001838534</t>
  </si>
  <si>
    <t>-705198711</t>
  </si>
  <si>
    <t>-1989421656</t>
  </si>
  <si>
    <t>573974335</t>
  </si>
  <si>
    <t>-1266893753</t>
  </si>
  <si>
    <t>464294178</t>
  </si>
  <si>
    <t>-820236035</t>
  </si>
  <si>
    <t>256893798</t>
  </si>
  <si>
    <t>-1682458156</t>
  </si>
  <si>
    <t>-237278136</t>
  </si>
  <si>
    <t>341110112</t>
  </si>
  <si>
    <t>1284996576</t>
  </si>
  <si>
    <t>131152424</t>
  </si>
  <si>
    <t>440391607</t>
  </si>
  <si>
    <t>-1469341350</t>
  </si>
  <si>
    <t>-1491625803</t>
  </si>
  <si>
    <t>954341416</t>
  </si>
  <si>
    <t>676846343</t>
  </si>
  <si>
    <t>1715005340</t>
  </si>
  <si>
    <t>550866388</t>
  </si>
  <si>
    <t>1696687200</t>
  </si>
  <si>
    <t>-1609887099</t>
  </si>
  <si>
    <t>772371391</t>
  </si>
  <si>
    <t>-692077676</t>
  </si>
  <si>
    <t>-1493402736</t>
  </si>
  <si>
    <t>290083219</t>
  </si>
  <si>
    <t>1822829779</t>
  </si>
  <si>
    <t>733326590</t>
  </si>
  <si>
    <t>-111984220</t>
  </si>
  <si>
    <t>-2016738336</t>
  </si>
  <si>
    <t>-985173771</t>
  </si>
  <si>
    <t>-1136504348</t>
  </si>
  <si>
    <t>930373349</t>
  </si>
  <si>
    <t>-1633087633</t>
  </si>
  <si>
    <t>-783256050</t>
  </si>
  <si>
    <t>933257245</t>
  </si>
  <si>
    <t>-1158121258</t>
  </si>
  <si>
    <t>1611487635</t>
  </si>
  <si>
    <t>-2002678128</t>
  </si>
  <si>
    <t>-1592052845</t>
  </si>
  <si>
    <t>-1781169295</t>
  </si>
  <si>
    <t>2072720842</t>
  </si>
  <si>
    <t>2013839058</t>
  </si>
  <si>
    <t>606228655</t>
  </si>
  <si>
    <t>632271769</t>
  </si>
  <si>
    <t>1979204172</t>
  </si>
  <si>
    <t>-266411309</t>
  </si>
  <si>
    <t>1045427831</t>
  </si>
  <si>
    <t>-692847651</t>
  </si>
  <si>
    <t>-700910224</t>
  </si>
  <si>
    <t>518437287</t>
  </si>
  <si>
    <t>1028676692</t>
  </si>
  <si>
    <t>1374163564</t>
  </si>
  <si>
    <t>-463741163</t>
  </si>
  <si>
    <t>-94527435</t>
  </si>
  <si>
    <t>-907859104</t>
  </si>
  <si>
    <t>1223033754</t>
  </si>
  <si>
    <t>-457801803</t>
  </si>
  <si>
    <t>471718012</t>
  </si>
  <si>
    <t>733395973</t>
  </si>
  <si>
    <t>2667261501</t>
  </si>
  <si>
    <t>ks</t>
  </si>
  <si>
    <t>1875584366</t>
  </si>
  <si>
    <t>-1921317604</t>
  </si>
  <si>
    <t>1879846464</t>
  </si>
  <si>
    <t>-565865957</t>
  </si>
  <si>
    <t>-1646864448</t>
  </si>
  <si>
    <t>189369218</t>
  </si>
  <si>
    <t>1084827634</t>
  </si>
  <si>
    <t>-1226802286</t>
  </si>
  <si>
    <t>1912783274</t>
  </si>
  <si>
    <t>-1777391344</t>
  </si>
  <si>
    <t>353317237</t>
  </si>
  <si>
    <t>1767187003</t>
  </si>
  <si>
    <t>-797308916</t>
  </si>
  <si>
    <t>544602025</t>
  </si>
  <si>
    <t>59742072</t>
  </si>
  <si>
    <t>732277675</t>
  </si>
  <si>
    <t>-1727250465</t>
  </si>
  <si>
    <t>Kč</t>
  </si>
  <si>
    <t>-1009624820</t>
  </si>
  <si>
    <t>1468139595</t>
  </si>
  <si>
    <t>-672747282</t>
  </si>
  <si>
    <t>1685380838</t>
  </si>
  <si>
    <t>377819659</t>
  </si>
  <si>
    <t>1709854127</t>
  </si>
  <si>
    <t>-2072313107</t>
  </si>
  <si>
    <t>-664347024</t>
  </si>
  <si>
    <t>116989951</t>
  </si>
  <si>
    <t>1510835455</t>
  </si>
  <si>
    <t>-168705836</t>
  </si>
  <si>
    <t>-698776671</t>
  </si>
  <si>
    <t>-531161008</t>
  </si>
  <si>
    <t>-1510952546</t>
  </si>
  <si>
    <t>-957194199</t>
  </si>
  <si>
    <t>-734335780</t>
  </si>
  <si>
    <t>1698386961</t>
  </si>
  <si>
    <t>-1840292837</t>
  </si>
  <si>
    <t>1869309503</t>
  </si>
  <si>
    <t>-2029013622</t>
  </si>
  <si>
    <t>-448159084</t>
  </si>
  <si>
    <t>-1410535701</t>
  </si>
  <si>
    <t>-111626837</t>
  </si>
  <si>
    <t>-1422981679</t>
  </si>
  <si>
    <t>-1651608479</t>
  </si>
  <si>
    <t>4841001</t>
  </si>
  <si>
    <t>63864302</t>
  </si>
  <si>
    <t>-2055175565</t>
  </si>
  <si>
    <t>-1606666953</t>
  </si>
  <si>
    <t>1593377193</t>
  </si>
  <si>
    <t xml:space="preserve">stacionární zásobníkový ohřívač - objem 120 litrů, včetně tepelné izolace , ( D+M ) </t>
  </si>
  <si>
    <t>-186067987</t>
  </si>
  <si>
    <t>-1560547794</t>
  </si>
  <si>
    <t>382875401</t>
  </si>
  <si>
    <t>2147241340</t>
  </si>
  <si>
    <t>916674466</t>
  </si>
  <si>
    <t>-1347116915</t>
  </si>
  <si>
    <t>-742866056</t>
  </si>
  <si>
    <t>-2143419477</t>
  </si>
  <si>
    <t>-881545737</t>
  </si>
  <si>
    <t>731009170</t>
  </si>
  <si>
    <t>-1262422693</t>
  </si>
  <si>
    <t>539970622</t>
  </si>
  <si>
    <t>2002684764</t>
  </si>
  <si>
    <t>114299875</t>
  </si>
  <si>
    <t>-1490681383</t>
  </si>
  <si>
    <t>-1604055098</t>
  </si>
  <si>
    <t>682205136</t>
  </si>
  <si>
    <t>155313933</t>
  </si>
  <si>
    <t>1881085361</t>
  </si>
  <si>
    <t>1860038536</t>
  </si>
  <si>
    <t>735152272</t>
  </si>
  <si>
    <t>Otopné těleso panelové VK jednodeskové 1 přídavná přestupní plocha výška/délka 600/500 mm výkon 501 W</t>
  </si>
  <si>
    <t>60919269</t>
  </si>
  <si>
    <t>735152477</t>
  </si>
  <si>
    <t>Otopné těleso panelové VK dvoudeskové 1 přídavná přestupní plocha výška/délka 600/1000 mm výkon 1288 W</t>
  </si>
  <si>
    <t>-1629952641</t>
  </si>
  <si>
    <t>735152577</t>
  </si>
  <si>
    <t>Otopné těleso panelové VK dvoudeskové 2 přídavné přestupní plochy výška/délka 600/1000 mm výkon 1679 W</t>
  </si>
  <si>
    <t>1060295462</t>
  </si>
  <si>
    <t>735152599</t>
  </si>
  <si>
    <t>Otopné těleso panelové VK dvoudeskové 2 přídavné přestupní plochy výška/délka 900/1200 mm výkon 2776 W</t>
  </si>
  <si>
    <t>-134182584</t>
  </si>
  <si>
    <t>2088057137</t>
  </si>
  <si>
    <t>otopné těleso trubkové elektrické přímotopné KORADO Koralux Linear Max-E výška/délka 1810/600 mm</t>
  </si>
  <si>
    <t>-972815621</t>
  </si>
  <si>
    <t>1706454290</t>
  </si>
  <si>
    <t>128147387</t>
  </si>
  <si>
    <t>1007234583</t>
  </si>
  <si>
    <t>45832309</t>
  </si>
  <si>
    <t>-563198535</t>
  </si>
  <si>
    <t>2034262489</t>
  </si>
  <si>
    <t>1165463996</t>
  </si>
  <si>
    <t>-686944934</t>
  </si>
  <si>
    <t>2146456712</t>
  </si>
  <si>
    <t>1435897253</t>
  </si>
  <si>
    <t>2131838146</t>
  </si>
  <si>
    <t>1485639224</t>
  </si>
  <si>
    <t>1773094717</t>
  </si>
  <si>
    <t>655799275</t>
  </si>
  <si>
    <t>609401022</t>
  </si>
  <si>
    <t>2040933500</t>
  </si>
  <si>
    <t>119137306</t>
  </si>
  <si>
    <t>-611941606</t>
  </si>
  <si>
    <t>-2107765237</t>
  </si>
  <si>
    <t>199223966</t>
  </si>
  <si>
    <t>-1478356257</t>
  </si>
  <si>
    <t>1879246533</t>
  </si>
  <si>
    <t>1421575423</t>
  </si>
  <si>
    <t>1044056220</t>
  </si>
  <si>
    <t>-381023870</t>
  </si>
  <si>
    <t>1988076235</t>
  </si>
  <si>
    <t>1192123941</t>
  </si>
  <si>
    <t>-1195096834</t>
  </si>
  <si>
    <t>SO 03 -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</si>
  <si>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</si>
  <si>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</si>
  <si>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</si>
  <si>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</si>
  <si>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</si>
  <si>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</si>
  <si>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</si>
  <si>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</si>
  <si>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</si>
  <si>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</si>
  <si>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</si>
  <si>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</si>
  <si>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1865161204</t>
  </si>
  <si>
    <t>VRN3</t>
  </si>
  <si>
    <t>Zařízení staveniště</t>
  </si>
  <si>
    <t>030001000</t>
  </si>
  <si>
    <t>-994585553</t>
  </si>
  <si>
    <t>VRN4</t>
  </si>
  <si>
    <t>Inženýrská činnost</t>
  </si>
  <si>
    <t>044002000</t>
  </si>
  <si>
    <t>Revize</t>
  </si>
  <si>
    <t>-230679776</t>
  </si>
  <si>
    <t>VRN7</t>
  </si>
  <si>
    <t>Provozní vlivy</t>
  </si>
  <si>
    <t>070001000</t>
  </si>
  <si>
    <t>-603132379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</si>
</sst>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hidden="1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hidden="1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9" t="s">
        <v>43</v>
      </c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54</v>
      </c>
      <c r="AI60" s="39"/>
      <c r="AJ60" s="39"/>
      <c r="AK60" s="39"/>
      <c r="AL60" s="39"/>
      <c r="AM60" s="62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54</v>
      </c>
      <c r="AI75" s="39"/>
      <c r="AJ75" s="39"/>
      <c r="AK75" s="39"/>
      <c r="AL75" s="39"/>
      <c r="AM75" s="62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65424073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Běšiny ON - oprava bytové části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>Běšiny 31, 33901 Klatovy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7" t="str">
        <f>IF(AN8= "","",AN8)</f>
        <v>30. 9. 2023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40.0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>Správa železnic, s.o.,Dlážděná 1003/7, Praha 1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8" t="str">
        <f>IF(E17="","",E17)</f>
        <v>SILETI CZ s.r.o.,Novovysočanská 2746/1, Praha 3</v>
      </c>
      <c r="AN89" s="69"/>
      <c r="AO89" s="69"/>
      <c r="AP89" s="69"/>
      <c r="AQ89" s="37"/>
      <c r="AR89" s="41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40.0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37</v>
      </c>
      <c r="AJ90" s="37"/>
      <c r="AK90" s="37"/>
      <c r="AL90" s="37"/>
      <c r="AM90" s="78" t="str">
        <f>IF(E20="","",E20)</f>
        <v>SILETI CZ s.r.o.,Novovysočanská 2746/1, Praha 3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1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ROUND(AG95+AG101+AG107,2)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ROUND(AS95+AS101+AS107,2)</f>
        <v>0</v>
      </c>
      <c r="AT94" s="112">
        <f>ROUND(SUM(AV94:AW94),2)</f>
        <v>0</v>
      </c>
      <c r="AU94" s="113">
        <f>ROUND(AU95+AU101+AU107,5)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ROUND(AZ95+AZ101+AZ107,2)</f>
        <v>0</v>
      </c>
      <c r="BA94" s="112">
        <f>ROUND(BA95+BA101+BA107,2)</f>
        <v>0</v>
      </c>
      <c r="BB94" s="112">
        <f>ROUND(BB95+BB101+BB107,2)</f>
        <v>0</v>
      </c>
      <c r="BC94" s="112">
        <f>ROUND(BC95+BC101+BC107,2)</f>
        <v>0</v>
      </c>
      <c r="BD94" s="114">
        <f>ROUND(BD95+BD101+BD107,2)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16.5" customHeight="1">
      <c r="A95" s="7"/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ROUND(SUM(AG96:AG100),2)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85</v>
      </c>
      <c r="AR95" s="124"/>
      <c r="AS95" s="125">
        <f>ROUND(SUM(AS96:AS100),2)</f>
        <v>0</v>
      </c>
      <c r="AT95" s="126">
        <f>ROUND(SUM(AV95:AW95),2)</f>
        <v>0</v>
      </c>
      <c r="AU95" s="127">
        <f>ROUND(SUM(AU96:AU100),5)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ROUND(SUM(AZ96:AZ100),2)</f>
        <v>0</v>
      </c>
      <c r="BA95" s="126">
        <f>ROUND(SUM(BA96:BA100),2)</f>
        <v>0</v>
      </c>
      <c r="BB95" s="126">
        <f>ROUND(SUM(BB96:BB100),2)</f>
        <v>0</v>
      </c>
      <c r="BC95" s="126">
        <f>ROUND(SUM(BC96:BC100),2)</f>
        <v>0</v>
      </c>
      <c r="BD95" s="128">
        <f>ROUND(SUM(BD96:BD100),2)</f>
        <v>0</v>
      </c>
      <c r="BE95" s="7"/>
      <c r="BS95" s="129" t="s">
        <v>78</v>
      </c>
      <c r="BT95" s="129" t="s">
        <v>86</v>
      </c>
      <c r="BU95" s="129" t="s">
        <v>80</v>
      </c>
      <c r="BV95" s="129" t="s">
        <v>81</v>
      </c>
      <c r="BW95" s="129" t="s">
        <v>87</v>
      </c>
      <c r="BX95" s="129" t="s">
        <v>5</v>
      </c>
      <c r="CL95" s="129" t="s">
        <v>1</v>
      </c>
      <c r="CM95" s="129" t="s">
        <v>86</v>
      </c>
    </row>
    <row r="96" s="4" customFormat="1" ht="16.5" customHeight="1">
      <c r="A96" s="130" t="s">
        <v>88</v>
      </c>
      <c r="B96" s="68"/>
      <c r="C96" s="131"/>
      <c r="D96" s="131"/>
      <c r="E96" s="132" t="s">
        <v>89</v>
      </c>
      <c r="F96" s="132"/>
      <c r="G96" s="132"/>
      <c r="H96" s="132"/>
      <c r="I96" s="132"/>
      <c r="J96" s="131"/>
      <c r="K96" s="132" t="s">
        <v>90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'PS 01 - Architektonicko -...'!J32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91</v>
      </c>
      <c r="AR96" s="70"/>
      <c r="AS96" s="135">
        <v>0</v>
      </c>
      <c r="AT96" s="136">
        <f>ROUND(SUM(AV96:AW96),2)</f>
        <v>0</v>
      </c>
      <c r="AU96" s="137">
        <f>'PS 01 - Architektonicko -...'!P133</f>
        <v>0</v>
      </c>
      <c r="AV96" s="136">
        <f>'PS 01 - Architektonicko -...'!J35</f>
        <v>0</v>
      </c>
      <c r="AW96" s="136">
        <f>'PS 01 - Architektonicko -...'!J36</f>
        <v>0</v>
      </c>
      <c r="AX96" s="136">
        <f>'PS 01 - Architektonicko -...'!J37</f>
        <v>0</v>
      </c>
      <c r="AY96" s="136">
        <f>'PS 01 - Architektonicko -...'!J38</f>
        <v>0</v>
      </c>
      <c r="AZ96" s="136">
        <f>'PS 01 - Architektonicko -...'!F35</f>
        <v>0</v>
      </c>
      <c r="BA96" s="136">
        <f>'PS 01 - Architektonicko -...'!F36</f>
        <v>0</v>
      </c>
      <c r="BB96" s="136">
        <f>'PS 01 - Architektonicko -...'!F37</f>
        <v>0</v>
      </c>
      <c r="BC96" s="136">
        <f>'PS 01 - Architektonicko -...'!F38</f>
        <v>0</v>
      </c>
      <c r="BD96" s="138">
        <f>'PS 01 - Architektonicko -...'!F39</f>
        <v>0</v>
      </c>
      <c r="BE96" s="4"/>
      <c r="BT96" s="139" t="s">
        <v>92</v>
      </c>
      <c r="BV96" s="139" t="s">
        <v>81</v>
      </c>
      <c r="BW96" s="139" t="s">
        <v>93</v>
      </c>
      <c r="BX96" s="139" t="s">
        <v>87</v>
      </c>
      <c r="CL96" s="139" t="s">
        <v>1</v>
      </c>
    </row>
    <row r="97" s="4" customFormat="1" ht="16.5" customHeight="1">
      <c r="A97" s="130" t="s">
        <v>88</v>
      </c>
      <c r="B97" s="68"/>
      <c r="C97" s="131"/>
      <c r="D97" s="131"/>
      <c r="E97" s="132" t="s">
        <v>94</v>
      </c>
      <c r="F97" s="132"/>
      <c r="G97" s="132"/>
      <c r="H97" s="132"/>
      <c r="I97" s="132"/>
      <c r="J97" s="131"/>
      <c r="K97" s="132" t="s">
        <v>95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'PS 02 - Elektroinstalace'!J32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91</v>
      </c>
      <c r="AR97" s="70"/>
      <c r="AS97" s="135">
        <v>0</v>
      </c>
      <c r="AT97" s="136">
        <f>ROUND(SUM(AV97:AW97),2)</f>
        <v>0</v>
      </c>
      <c r="AU97" s="137">
        <f>'PS 02 - Elektroinstalace'!P125</f>
        <v>0</v>
      </c>
      <c r="AV97" s="136">
        <f>'PS 02 - Elektroinstalace'!J35</f>
        <v>0</v>
      </c>
      <c r="AW97" s="136">
        <f>'PS 02 - Elektroinstalace'!J36</f>
        <v>0</v>
      </c>
      <c r="AX97" s="136">
        <f>'PS 02 - Elektroinstalace'!J37</f>
        <v>0</v>
      </c>
      <c r="AY97" s="136">
        <f>'PS 02 - Elektroinstalace'!J38</f>
        <v>0</v>
      </c>
      <c r="AZ97" s="136">
        <f>'PS 02 - Elektroinstalace'!F35</f>
        <v>0</v>
      </c>
      <c r="BA97" s="136">
        <f>'PS 02 - Elektroinstalace'!F36</f>
        <v>0</v>
      </c>
      <c r="BB97" s="136">
        <f>'PS 02 - Elektroinstalace'!F37</f>
        <v>0</v>
      </c>
      <c r="BC97" s="136">
        <f>'PS 02 - Elektroinstalace'!F38</f>
        <v>0</v>
      </c>
      <c r="BD97" s="138">
        <f>'PS 02 - Elektroinstalace'!F39</f>
        <v>0</v>
      </c>
      <c r="BE97" s="4"/>
      <c r="BT97" s="139" t="s">
        <v>92</v>
      </c>
      <c r="BV97" s="139" t="s">
        <v>81</v>
      </c>
      <c r="BW97" s="139" t="s">
        <v>96</v>
      </c>
      <c r="BX97" s="139" t="s">
        <v>87</v>
      </c>
      <c r="CL97" s="139" t="s">
        <v>1</v>
      </c>
    </row>
    <row r="98" s="4" customFormat="1" ht="16.5" customHeight="1">
      <c r="A98" s="130" t="s">
        <v>88</v>
      </c>
      <c r="B98" s="68"/>
      <c r="C98" s="131"/>
      <c r="D98" s="131"/>
      <c r="E98" s="132" t="s">
        <v>97</v>
      </c>
      <c r="F98" s="132"/>
      <c r="G98" s="132"/>
      <c r="H98" s="132"/>
      <c r="I98" s="132"/>
      <c r="J98" s="131"/>
      <c r="K98" s="132" t="s">
        <v>98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'PS 03 - Zdravotně technic...'!J32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91</v>
      </c>
      <c r="AR98" s="70"/>
      <c r="AS98" s="135">
        <v>0</v>
      </c>
      <c r="AT98" s="136">
        <f>ROUND(SUM(AV98:AW98),2)</f>
        <v>0</v>
      </c>
      <c r="AU98" s="137">
        <f>'PS 03 - Zdravotně technic...'!P130</f>
        <v>0</v>
      </c>
      <c r="AV98" s="136">
        <f>'PS 03 - Zdravotně technic...'!J35</f>
        <v>0</v>
      </c>
      <c r="AW98" s="136">
        <f>'PS 03 - Zdravotně technic...'!J36</f>
        <v>0</v>
      </c>
      <c r="AX98" s="136">
        <f>'PS 03 - Zdravotně technic...'!J37</f>
        <v>0</v>
      </c>
      <c r="AY98" s="136">
        <f>'PS 03 - Zdravotně technic...'!J38</f>
        <v>0</v>
      </c>
      <c r="AZ98" s="136">
        <f>'PS 03 - Zdravotně technic...'!F35</f>
        <v>0</v>
      </c>
      <c r="BA98" s="136">
        <f>'PS 03 - Zdravotně technic...'!F36</f>
        <v>0</v>
      </c>
      <c r="BB98" s="136">
        <f>'PS 03 - Zdravotně technic...'!F37</f>
        <v>0</v>
      </c>
      <c r="BC98" s="136">
        <f>'PS 03 - Zdravotně technic...'!F38</f>
        <v>0</v>
      </c>
      <c r="BD98" s="138">
        <f>'PS 03 - Zdravotně technic...'!F39</f>
        <v>0</v>
      </c>
      <c r="BE98" s="4"/>
      <c r="BT98" s="139" t="s">
        <v>92</v>
      </c>
      <c r="BV98" s="139" t="s">
        <v>81</v>
      </c>
      <c r="BW98" s="139" t="s">
        <v>99</v>
      </c>
      <c r="BX98" s="139" t="s">
        <v>87</v>
      </c>
      <c r="CL98" s="139" t="s">
        <v>1</v>
      </c>
    </row>
    <row r="99" s="4" customFormat="1" ht="16.5" customHeight="1">
      <c r="A99" s="130" t="s">
        <v>88</v>
      </c>
      <c r="B99" s="68"/>
      <c r="C99" s="131"/>
      <c r="D99" s="131"/>
      <c r="E99" s="132" t="s">
        <v>100</v>
      </c>
      <c r="F99" s="132"/>
      <c r="G99" s="132"/>
      <c r="H99" s="132"/>
      <c r="I99" s="132"/>
      <c r="J99" s="131"/>
      <c r="K99" s="132" t="s">
        <v>101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'PS 04 - Ústřední vytápění'!J32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91</v>
      </c>
      <c r="AR99" s="70"/>
      <c r="AS99" s="135">
        <v>0</v>
      </c>
      <c r="AT99" s="136">
        <f>ROUND(SUM(AV99:AW99),2)</f>
        <v>0</v>
      </c>
      <c r="AU99" s="137">
        <f>'PS 04 - Ústřední vytápění'!P131</f>
        <v>0</v>
      </c>
      <c r="AV99" s="136">
        <f>'PS 04 - Ústřední vytápění'!J35</f>
        <v>0</v>
      </c>
      <c r="AW99" s="136">
        <f>'PS 04 - Ústřední vytápění'!J36</f>
        <v>0</v>
      </c>
      <c r="AX99" s="136">
        <f>'PS 04 - Ústřední vytápění'!J37</f>
        <v>0</v>
      </c>
      <c r="AY99" s="136">
        <f>'PS 04 - Ústřední vytápění'!J38</f>
        <v>0</v>
      </c>
      <c r="AZ99" s="136">
        <f>'PS 04 - Ústřední vytápění'!F35</f>
        <v>0</v>
      </c>
      <c r="BA99" s="136">
        <f>'PS 04 - Ústřední vytápění'!F36</f>
        <v>0</v>
      </c>
      <c r="BB99" s="136">
        <f>'PS 04 - Ústřední vytápění'!F37</f>
        <v>0</v>
      </c>
      <c r="BC99" s="136">
        <f>'PS 04 - Ústřední vytápění'!F38</f>
        <v>0</v>
      </c>
      <c r="BD99" s="138">
        <f>'PS 04 - Ústřední vytápění'!F39</f>
        <v>0</v>
      </c>
      <c r="BE99" s="4"/>
      <c r="BT99" s="139" t="s">
        <v>92</v>
      </c>
      <c r="BV99" s="139" t="s">
        <v>81</v>
      </c>
      <c r="BW99" s="139" t="s">
        <v>102</v>
      </c>
      <c r="BX99" s="139" t="s">
        <v>87</v>
      </c>
      <c r="CL99" s="139" t="s">
        <v>1</v>
      </c>
    </row>
    <row r="100" s="4" customFormat="1" ht="16.5" customHeight="1">
      <c r="A100" s="130" t="s">
        <v>88</v>
      </c>
      <c r="B100" s="68"/>
      <c r="C100" s="131"/>
      <c r="D100" s="131"/>
      <c r="E100" s="132" t="s">
        <v>103</v>
      </c>
      <c r="F100" s="132"/>
      <c r="G100" s="132"/>
      <c r="H100" s="132"/>
      <c r="I100" s="132"/>
      <c r="J100" s="131"/>
      <c r="K100" s="132" t="s">
        <v>104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'PS 05 - NTL rozvod plynu'!J32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91</v>
      </c>
      <c r="AR100" s="70"/>
      <c r="AS100" s="135">
        <v>0</v>
      </c>
      <c r="AT100" s="136">
        <f>ROUND(SUM(AV100:AW100),2)</f>
        <v>0</v>
      </c>
      <c r="AU100" s="137">
        <f>'PS 05 - NTL rozvod plynu'!P126</f>
        <v>0</v>
      </c>
      <c r="AV100" s="136">
        <f>'PS 05 - NTL rozvod plynu'!J35</f>
        <v>0</v>
      </c>
      <c r="AW100" s="136">
        <f>'PS 05 - NTL rozvod plynu'!J36</f>
        <v>0</v>
      </c>
      <c r="AX100" s="136">
        <f>'PS 05 - NTL rozvod plynu'!J37</f>
        <v>0</v>
      </c>
      <c r="AY100" s="136">
        <f>'PS 05 - NTL rozvod plynu'!J38</f>
        <v>0</v>
      </c>
      <c r="AZ100" s="136">
        <f>'PS 05 - NTL rozvod plynu'!F35</f>
        <v>0</v>
      </c>
      <c r="BA100" s="136">
        <f>'PS 05 - NTL rozvod plynu'!F36</f>
        <v>0</v>
      </c>
      <c r="BB100" s="136">
        <f>'PS 05 - NTL rozvod plynu'!F37</f>
        <v>0</v>
      </c>
      <c r="BC100" s="136">
        <f>'PS 05 - NTL rozvod plynu'!F38</f>
        <v>0</v>
      </c>
      <c r="BD100" s="138">
        <f>'PS 05 - NTL rozvod plynu'!F39</f>
        <v>0</v>
      </c>
      <c r="BE100" s="4"/>
      <c r="BT100" s="139" t="s">
        <v>92</v>
      </c>
      <c r="BV100" s="139" t="s">
        <v>81</v>
      </c>
      <c r="BW100" s="139" t="s">
        <v>105</v>
      </c>
      <c r="BX100" s="139" t="s">
        <v>87</v>
      </c>
      <c r="CL100" s="139" t="s">
        <v>1</v>
      </c>
    </row>
    <row r="101" s="7" customFormat="1" ht="16.5" customHeight="1">
      <c r="A101" s="7"/>
      <c r="B101" s="117"/>
      <c r="C101" s="118"/>
      <c r="D101" s="119" t="s">
        <v>106</v>
      </c>
      <c r="E101" s="119"/>
      <c r="F101" s="119"/>
      <c r="G101" s="119"/>
      <c r="H101" s="119"/>
      <c r="I101" s="120"/>
      <c r="J101" s="119" t="s">
        <v>107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ROUND(SUM(AG102:AG106),2)</f>
        <v>0</v>
      </c>
      <c r="AH101" s="120"/>
      <c r="AI101" s="120"/>
      <c r="AJ101" s="120"/>
      <c r="AK101" s="120"/>
      <c r="AL101" s="120"/>
      <c r="AM101" s="120"/>
      <c r="AN101" s="122">
        <f>SUM(AG101,AT101)</f>
        <v>0</v>
      </c>
      <c r="AO101" s="120"/>
      <c r="AP101" s="120"/>
      <c r="AQ101" s="123" t="s">
        <v>85</v>
      </c>
      <c r="AR101" s="124"/>
      <c r="AS101" s="125">
        <f>ROUND(SUM(AS102:AS106),2)</f>
        <v>0</v>
      </c>
      <c r="AT101" s="126">
        <f>ROUND(SUM(AV101:AW101),2)</f>
        <v>0</v>
      </c>
      <c r="AU101" s="127">
        <f>ROUND(SUM(AU102:AU106),5)</f>
        <v>0</v>
      </c>
      <c r="AV101" s="126">
        <f>ROUND(AZ101*L29,2)</f>
        <v>0</v>
      </c>
      <c r="AW101" s="126">
        <f>ROUND(BA101*L30,2)</f>
        <v>0</v>
      </c>
      <c r="AX101" s="126">
        <f>ROUND(BB101*L29,2)</f>
        <v>0</v>
      </c>
      <c r="AY101" s="126">
        <f>ROUND(BC101*L30,2)</f>
        <v>0</v>
      </c>
      <c r="AZ101" s="126">
        <f>ROUND(SUM(AZ102:AZ106),2)</f>
        <v>0</v>
      </c>
      <c r="BA101" s="126">
        <f>ROUND(SUM(BA102:BA106),2)</f>
        <v>0</v>
      </c>
      <c r="BB101" s="126">
        <f>ROUND(SUM(BB102:BB106),2)</f>
        <v>0</v>
      </c>
      <c r="BC101" s="126">
        <f>ROUND(SUM(BC102:BC106),2)</f>
        <v>0</v>
      </c>
      <c r="BD101" s="128">
        <f>ROUND(SUM(BD102:BD106),2)</f>
        <v>0</v>
      </c>
      <c r="BE101" s="7"/>
      <c r="BS101" s="129" t="s">
        <v>78</v>
      </c>
      <c r="BT101" s="129" t="s">
        <v>86</v>
      </c>
      <c r="BU101" s="129" t="s">
        <v>80</v>
      </c>
      <c r="BV101" s="129" t="s">
        <v>81</v>
      </c>
      <c r="BW101" s="129" t="s">
        <v>108</v>
      </c>
      <c r="BX101" s="129" t="s">
        <v>5</v>
      </c>
      <c r="CL101" s="129" t="s">
        <v>1</v>
      </c>
      <c r="CM101" s="129" t="s">
        <v>86</v>
      </c>
    </row>
    <row r="102" s="4" customFormat="1" ht="16.5" customHeight="1">
      <c r="A102" s="130" t="s">
        <v>88</v>
      </c>
      <c r="B102" s="68"/>
      <c r="C102" s="131"/>
      <c r="D102" s="131"/>
      <c r="E102" s="132" t="s">
        <v>89</v>
      </c>
      <c r="F102" s="132"/>
      <c r="G102" s="132"/>
      <c r="H102" s="132"/>
      <c r="I102" s="132"/>
      <c r="J102" s="131"/>
      <c r="K102" s="132" t="s">
        <v>90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'PS 01 - Architektonicko -..._01'!J32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91</v>
      </c>
      <c r="AR102" s="70"/>
      <c r="AS102" s="135">
        <v>0</v>
      </c>
      <c r="AT102" s="136">
        <f>ROUND(SUM(AV102:AW102),2)</f>
        <v>0</v>
      </c>
      <c r="AU102" s="137">
        <f>'PS 01 - Architektonicko -..._01'!P133</f>
        <v>0</v>
      </c>
      <c r="AV102" s="136">
        <f>'PS 01 - Architektonicko -..._01'!J35</f>
        <v>0</v>
      </c>
      <c r="AW102" s="136">
        <f>'PS 01 - Architektonicko -..._01'!J36</f>
        <v>0</v>
      </c>
      <c r="AX102" s="136">
        <f>'PS 01 - Architektonicko -..._01'!J37</f>
        <v>0</v>
      </c>
      <c r="AY102" s="136">
        <f>'PS 01 - Architektonicko -..._01'!J38</f>
        <v>0</v>
      </c>
      <c r="AZ102" s="136">
        <f>'PS 01 - Architektonicko -..._01'!F35</f>
        <v>0</v>
      </c>
      <c r="BA102" s="136">
        <f>'PS 01 - Architektonicko -..._01'!F36</f>
        <v>0</v>
      </c>
      <c r="BB102" s="136">
        <f>'PS 01 - Architektonicko -..._01'!F37</f>
        <v>0</v>
      </c>
      <c r="BC102" s="136">
        <f>'PS 01 - Architektonicko -..._01'!F38</f>
        <v>0</v>
      </c>
      <c r="BD102" s="138">
        <f>'PS 01 - Architektonicko -..._01'!F39</f>
        <v>0</v>
      </c>
      <c r="BE102" s="4"/>
      <c r="BT102" s="139" t="s">
        <v>92</v>
      </c>
      <c r="BV102" s="139" t="s">
        <v>81</v>
      </c>
      <c r="BW102" s="139" t="s">
        <v>109</v>
      </c>
      <c r="BX102" s="139" t="s">
        <v>108</v>
      </c>
      <c r="CL102" s="139" t="s">
        <v>1</v>
      </c>
    </row>
    <row r="103" s="4" customFormat="1" ht="16.5" customHeight="1">
      <c r="A103" s="130" t="s">
        <v>88</v>
      </c>
      <c r="B103" s="68"/>
      <c r="C103" s="131"/>
      <c r="D103" s="131"/>
      <c r="E103" s="132" t="s">
        <v>94</v>
      </c>
      <c r="F103" s="132"/>
      <c r="G103" s="132"/>
      <c r="H103" s="132"/>
      <c r="I103" s="132"/>
      <c r="J103" s="131"/>
      <c r="K103" s="132" t="s">
        <v>95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'PS 02 - Elektroinstalace_01'!J32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91</v>
      </c>
      <c r="AR103" s="70"/>
      <c r="AS103" s="135">
        <v>0</v>
      </c>
      <c r="AT103" s="136">
        <f>ROUND(SUM(AV103:AW103),2)</f>
        <v>0</v>
      </c>
      <c r="AU103" s="137">
        <f>'PS 02 - Elektroinstalace_01'!P125</f>
        <v>0</v>
      </c>
      <c r="AV103" s="136">
        <f>'PS 02 - Elektroinstalace_01'!J35</f>
        <v>0</v>
      </c>
      <c r="AW103" s="136">
        <f>'PS 02 - Elektroinstalace_01'!J36</f>
        <v>0</v>
      </c>
      <c r="AX103" s="136">
        <f>'PS 02 - Elektroinstalace_01'!J37</f>
        <v>0</v>
      </c>
      <c r="AY103" s="136">
        <f>'PS 02 - Elektroinstalace_01'!J38</f>
        <v>0</v>
      </c>
      <c r="AZ103" s="136">
        <f>'PS 02 - Elektroinstalace_01'!F35</f>
        <v>0</v>
      </c>
      <c r="BA103" s="136">
        <f>'PS 02 - Elektroinstalace_01'!F36</f>
        <v>0</v>
      </c>
      <c r="BB103" s="136">
        <f>'PS 02 - Elektroinstalace_01'!F37</f>
        <v>0</v>
      </c>
      <c r="BC103" s="136">
        <f>'PS 02 - Elektroinstalace_01'!F38</f>
        <v>0</v>
      </c>
      <c r="BD103" s="138">
        <f>'PS 02 - Elektroinstalace_01'!F39</f>
        <v>0</v>
      </c>
      <c r="BE103" s="4"/>
      <c r="BT103" s="139" t="s">
        <v>92</v>
      </c>
      <c r="BV103" s="139" t="s">
        <v>81</v>
      </c>
      <c r="BW103" s="139" t="s">
        <v>110</v>
      </c>
      <c r="BX103" s="139" t="s">
        <v>108</v>
      </c>
      <c r="CL103" s="139" t="s">
        <v>1</v>
      </c>
    </row>
    <row r="104" s="4" customFormat="1" ht="16.5" customHeight="1">
      <c r="A104" s="130" t="s">
        <v>88</v>
      </c>
      <c r="B104" s="68"/>
      <c r="C104" s="131"/>
      <c r="D104" s="131"/>
      <c r="E104" s="132" t="s">
        <v>97</v>
      </c>
      <c r="F104" s="132"/>
      <c r="G104" s="132"/>
      <c r="H104" s="132"/>
      <c r="I104" s="132"/>
      <c r="J104" s="131"/>
      <c r="K104" s="132" t="s">
        <v>98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'PS 03 - Zdravotně technic..._01'!J32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91</v>
      </c>
      <c r="AR104" s="70"/>
      <c r="AS104" s="135">
        <v>0</v>
      </c>
      <c r="AT104" s="136">
        <f>ROUND(SUM(AV104:AW104),2)</f>
        <v>0</v>
      </c>
      <c r="AU104" s="137">
        <f>'PS 03 - Zdravotně technic..._01'!P130</f>
        <v>0</v>
      </c>
      <c r="AV104" s="136">
        <f>'PS 03 - Zdravotně technic..._01'!J35</f>
        <v>0</v>
      </c>
      <c r="AW104" s="136">
        <f>'PS 03 - Zdravotně technic..._01'!J36</f>
        <v>0</v>
      </c>
      <c r="AX104" s="136">
        <f>'PS 03 - Zdravotně technic..._01'!J37</f>
        <v>0</v>
      </c>
      <c r="AY104" s="136">
        <f>'PS 03 - Zdravotně technic..._01'!J38</f>
        <v>0</v>
      </c>
      <c r="AZ104" s="136">
        <f>'PS 03 - Zdravotně technic..._01'!F35</f>
        <v>0</v>
      </c>
      <c r="BA104" s="136">
        <f>'PS 03 - Zdravotně technic..._01'!F36</f>
        <v>0</v>
      </c>
      <c r="BB104" s="136">
        <f>'PS 03 - Zdravotně technic..._01'!F37</f>
        <v>0</v>
      </c>
      <c r="BC104" s="136">
        <f>'PS 03 - Zdravotně technic..._01'!F38</f>
        <v>0</v>
      </c>
      <c r="BD104" s="138">
        <f>'PS 03 - Zdravotně technic..._01'!F39</f>
        <v>0</v>
      </c>
      <c r="BE104" s="4"/>
      <c r="BT104" s="139" t="s">
        <v>92</v>
      </c>
      <c r="BV104" s="139" t="s">
        <v>81</v>
      </c>
      <c r="BW104" s="139" t="s">
        <v>111</v>
      </c>
      <c r="BX104" s="139" t="s">
        <v>108</v>
      </c>
      <c r="CL104" s="139" t="s">
        <v>1</v>
      </c>
    </row>
    <row r="105" s="4" customFormat="1" ht="16.5" customHeight="1">
      <c r="A105" s="130" t="s">
        <v>88</v>
      </c>
      <c r="B105" s="68"/>
      <c r="C105" s="131"/>
      <c r="D105" s="131"/>
      <c r="E105" s="132" t="s">
        <v>100</v>
      </c>
      <c r="F105" s="132"/>
      <c r="G105" s="132"/>
      <c r="H105" s="132"/>
      <c r="I105" s="132"/>
      <c r="J105" s="131"/>
      <c r="K105" s="132" t="s">
        <v>101</v>
      </c>
      <c r="L105" s="132"/>
      <c r="M105" s="132"/>
      <c r="N105" s="132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3">
        <f>'PS 04 - Ústřední vytápění_01'!J32</f>
        <v>0</v>
      </c>
      <c r="AH105" s="131"/>
      <c r="AI105" s="131"/>
      <c r="AJ105" s="131"/>
      <c r="AK105" s="131"/>
      <c r="AL105" s="131"/>
      <c r="AM105" s="131"/>
      <c r="AN105" s="133">
        <f>SUM(AG105,AT105)</f>
        <v>0</v>
      </c>
      <c r="AO105" s="131"/>
      <c r="AP105" s="131"/>
      <c r="AQ105" s="134" t="s">
        <v>91</v>
      </c>
      <c r="AR105" s="70"/>
      <c r="AS105" s="135">
        <v>0</v>
      </c>
      <c r="AT105" s="136">
        <f>ROUND(SUM(AV105:AW105),2)</f>
        <v>0</v>
      </c>
      <c r="AU105" s="137">
        <f>'PS 04 - Ústřední vytápění_01'!P131</f>
        <v>0</v>
      </c>
      <c r="AV105" s="136">
        <f>'PS 04 - Ústřední vytápění_01'!J35</f>
        <v>0</v>
      </c>
      <c r="AW105" s="136">
        <f>'PS 04 - Ústřední vytápění_01'!J36</f>
        <v>0</v>
      </c>
      <c r="AX105" s="136">
        <f>'PS 04 - Ústřední vytápění_01'!J37</f>
        <v>0</v>
      </c>
      <c r="AY105" s="136">
        <f>'PS 04 - Ústřední vytápění_01'!J38</f>
        <v>0</v>
      </c>
      <c r="AZ105" s="136">
        <f>'PS 04 - Ústřední vytápění_01'!F35</f>
        <v>0</v>
      </c>
      <c r="BA105" s="136">
        <f>'PS 04 - Ústřední vytápění_01'!F36</f>
        <v>0</v>
      </c>
      <c r="BB105" s="136">
        <f>'PS 04 - Ústřední vytápění_01'!F37</f>
        <v>0</v>
      </c>
      <c r="BC105" s="136">
        <f>'PS 04 - Ústřední vytápění_01'!F38</f>
        <v>0</v>
      </c>
      <c r="BD105" s="138">
        <f>'PS 04 - Ústřední vytápění_01'!F39</f>
        <v>0</v>
      </c>
      <c r="BE105" s="4"/>
      <c r="BT105" s="139" t="s">
        <v>92</v>
      </c>
      <c r="BV105" s="139" t="s">
        <v>81</v>
      </c>
      <c r="BW105" s="139" t="s">
        <v>112</v>
      </c>
      <c r="BX105" s="139" t="s">
        <v>108</v>
      </c>
      <c r="CL105" s="139" t="s">
        <v>1</v>
      </c>
    </row>
    <row r="106" s="4" customFormat="1" ht="16.5" customHeight="1">
      <c r="A106" s="130" t="s">
        <v>88</v>
      </c>
      <c r="B106" s="68"/>
      <c r="C106" s="131"/>
      <c r="D106" s="131"/>
      <c r="E106" s="132" t="s">
        <v>103</v>
      </c>
      <c r="F106" s="132"/>
      <c r="G106" s="132"/>
      <c r="H106" s="132"/>
      <c r="I106" s="132"/>
      <c r="J106" s="131"/>
      <c r="K106" s="132" t="s">
        <v>104</v>
      </c>
      <c r="L106" s="132"/>
      <c r="M106" s="132"/>
      <c r="N106" s="132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3">
        <f>'PS 05 - NTL rozvod plynu_01'!J32</f>
        <v>0</v>
      </c>
      <c r="AH106" s="131"/>
      <c r="AI106" s="131"/>
      <c r="AJ106" s="131"/>
      <c r="AK106" s="131"/>
      <c r="AL106" s="131"/>
      <c r="AM106" s="131"/>
      <c r="AN106" s="133">
        <f>SUM(AG106,AT106)</f>
        <v>0</v>
      </c>
      <c r="AO106" s="131"/>
      <c r="AP106" s="131"/>
      <c r="AQ106" s="134" t="s">
        <v>91</v>
      </c>
      <c r="AR106" s="70"/>
      <c r="AS106" s="135">
        <v>0</v>
      </c>
      <c r="AT106" s="136">
        <f>ROUND(SUM(AV106:AW106),2)</f>
        <v>0</v>
      </c>
      <c r="AU106" s="137">
        <f>'PS 05 - NTL rozvod plynu_01'!P126</f>
        <v>0</v>
      </c>
      <c r="AV106" s="136">
        <f>'PS 05 - NTL rozvod plynu_01'!J35</f>
        <v>0</v>
      </c>
      <c r="AW106" s="136">
        <f>'PS 05 - NTL rozvod plynu_01'!J36</f>
        <v>0</v>
      </c>
      <c r="AX106" s="136">
        <f>'PS 05 - NTL rozvod plynu_01'!J37</f>
        <v>0</v>
      </c>
      <c r="AY106" s="136">
        <f>'PS 05 - NTL rozvod plynu_01'!J38</f>
        <v>0</v>
      </c>
      <c r="AZ106" s="136">
        <f>'PS 05 - NTL rozvod plynu_01'!F35</f>
        <v>0</v>
      </c>
      <c r="BA106" s="136">
        <f>'PS 05 - NTL rozvod plynu_01'!F36</f>
        <v>0</v>
      </c>
      <c r="BB106" s="136">
        <f>'PS 05 - NTL rozvod plynu_01'!F37</f>
        <v>0</v>
      </c>
      <c r="BC106" s="136">
        <f>'PS 05 - NTL rozvod plynu_01'!F38</f>
        <v>0</v>
      </c>
      <c r="BD106" s="138">
        <f>'PS 05 - NTL rozvod plynu_01'!F39</f>
        <v>0</v>
      </c>
      <c r="BE106" s="4"/>
      <c r="BT106" s="139" t="s">
        <v>92</v>
      </c>
      <c r="BV106" s="139" t="s">
        <v>81</v>
      </c>
      <c r="BW106" s="139" t="s">
        <v>113</v>
      </c>
      <c r="BX106" s="139" t="s">
        <v>108</v>
      </c>
      <c r="CL106" s="139" t="s">
        <v>1</v>
      </c>
    </row>
    <row r="107" s="7" customFormat="1" ht="16.5" customHeight="1">
      <c r="A107" s="130" t="s">
        <v>88</v>
      </c>
      <c r="B107" s="117"/>
      <c r="C107" s="118"/>
      <c r="D107" s="119" t="s">
        <v>114</v>
      </c>
      <c r="E107" s="119"/>
      <c r="F107" s="119"/>
      <c r="G107" s="119"/>
      <c r="H107" s="119"/>
      <c r="I107" s="120"/>
      <c r="J107" s="119" t="s">
        <v>115</v>
      </c>
      <c r="K107" s="119"/>
      <c r="L107" s="119"/>
      <c r="M107" s="119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22">
        <f>'SO 03 - Vedlejší náklady'!J30</f>
        <v>0</v>
      </c>
      <c r="AH107" s="120"/>
      <c r="AI107" s="120"/>
      <c r="AJ107" s="120"/>
      <c r="AK107" s="120"/>
      <c r="AL107" s="120"/>
      <c r="AM107" s="120"/>
      <c r="AN107" s="122">
        <f>SUM(AG107,AT107)</f>
        <v>0</v>
      </c>
      <c r="AO107" s="120"/>
      <c r="AP107" s="120"/>
      <c r="AQ107" s="123" t="s">
        <v>116</v>
      </c>
      <c r="AR107" s="124"/>
      <c r="AS107" s="140">
        <v>0</v>
      </c>
      <c r="AT107" s="141">
        <f>ROUND(SUM(AV107:AW107),2)</f>
        <v>0</v>
      </c>
      <c r="AU107" s="142">
        <f>'SO 03 - Vedlejší náklady'!P121</f>
        <v>0</v>
      </c>
      <c r="AV107" s="141">
        <f>'SO 03 - Vedlejší náklady'!J33</f>
        <v>0</v>
      </c>
      <c r="AW107" s="141">
        <f>'SO 03 - Vedlejší náklady'!J34</f>
        <v>0</v>
      </c>
      <c r="AX107" s="141">
        <f>'SO 03 - Vedlejší náklady'!J35</f>
        <v>0</v>
      </c>
      <c r="AY107" s="141">
        <f>'SO 03 - Vedlejší náklady'!J36</f>
        <v>0</v>
      </c>
      <c r="AZ107" s="141">
        <f>'SO 03 - Vedlejší náklady'!F33</f>
        <v>0</v>
      </c>
      <c r="BA107" s="141">
        <f>'SO 03 - Vedlejší náklady'!F34</f>
        <v>0</v>
      </c>
      <c r="BB107" s="141">
        <f>'SO 03 - Vedlejší náklady'!F35</f>
        <v>0</v>
      </c>
      <c r="BC107" s="141">
        <f>'SO 03 - Vedlejší náklady'!F36</f>
        <v>0</v>
      </c>
      <c r="BD107" s="143">
        <f>'SO 03 - Vedlejší náklady'!F37</f>
        <v>0</v>
      </c>
      <c r="BE107" s="7"/>
      <c r="BT107" s="129" t="s">
        <v>86</v>
      </c>
      <c r="BV107" s="129" t="s">
        <v>81</v>
      </c>
      <c r="BW107" s="129" t="s">
        <v>117</v>
      </c>
      <c r="BX107" s="129" t="s">
        <v>5</v>
      </c>
      <c r="CL107" s="129" t="s">
        <v>1</v>
      </c>
      <c r="CM107" s="129" t="s">
        <v>86</v>
      </c>
    </row>
    <row r="108" s="2" customFormat="1" ht="30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41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="2" customFormat="1" ht="6.96" customHeight="1">
      <c r="A109" s="35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5"/>
      <c r="AP109" s="65"/>
      <c r="AQ109" s="65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</sheetData>
  <sheetProtection sheet="1" formatColumns="0" formatRows="0" objects="1" scenarios="1" spinCount="100000" saltValue="H4jR5oAsHjstuJjyKof4oYoGuD+XtrQdB34+0LZX63gI5rfEePNkv6UgdHuGjxzmCDB2rFXYvzF1jK0+n9l9WA==" hashValue="k4LZXwT3dfbADpnmg+lq1H1QjKEBf4bhEGGes25ncJSvANXbfjeKjYM7j3HJZ7ezUChT7Ll0bOWjW9UI1SkTGA==" algorithmName="SHA-512" password="CC35"/>
  <mergeCells count="90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J85"/>
    <mergeCell ref="E105:I105"/>
    <mergeCell ref="K105:AF105"/>
    <mergeCell ref="E106:I106"/>
    <mergeCell ref="K106:AF106"/>
    <mergeCell ref="D107:H107"/>
    <mergeCell ref="J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6" location="'PS 01 - Architektonicko -...'!C2" display="/"/>
    <hyperlink ref="A97" location="'PS 02 - Elektroinstalace'!C2" display="/"/>
    <hyperlink ref="A98" location="'PS 03 - Zdravotně technic...'!C2" display="/"/>
    <hyperlink ref="A99" location="'PS 04 - Ústřední vytápění'!C2" display="/"/>
    <hyperlink ref="A100" location="'PS 05 - NTL rozvod plynu'!C2" display="/"/>
    <hyperlink ref="A102" location="'PS 01 - Architektonicko -..._01'!C2" display="/"/>
    <hyperlink ref="A103" location="'PS 02 - Elektroinstalace_01'!C2" display="/"/>
    <hyperlink ref="A104" location="'PS 03 - Zdravotně technic..._01'!C2" display="/"/>
    <hyperlink ref="A105" location="'PS 04 - Ústřední vytápění_01'!C2" display="/"/>
    <hyperlink ref="A106" location="'PS 05 - NTL rozvod plynu_01'!C2" display="/"/>
    <hyperlink ref="A107" location="'SO 03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1483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1252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ROUND(J131,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ROUND((SUM(BE131:BE234)),  2)</f>
        <v>0</v>
      </c>
      <c r="G35" s="35"/>
      <c r="H35" s="35"/>
      <c r="I35" s="162">
        <v>0.20999999999999999</v>
      </c>
      <c r="J35" s="161">
        <f>ROUND(((SUM(BE131:BE234))*I35),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ROUND((SUM(BF131:BF234)),  2)</f>
        <v>0</v>
      </c>
      <c r="G36" s="35"/>
      <c r="H36" s="35"/>
      <c r="I36" s="162">
        <v>0.12</v>
      </c>
      <c r="J36" s="161">
        <f>ROUND(((SUM(BF131:BF234))*I36),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ROUND((SUM(BG131:BG234)),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ROUND((SUM(BH131:BH234)),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ROUND((SUM(BI131:BI234)),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1483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04 - Ústřední vytápění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J131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131</v>
      </c>
      <c r="E100" s="194"/>
      <c r="F100" s="194"/>
      <c r="G100" s="194"/>
      <c r="H100" s="194"/>
      <c r="I100" s="194"/>
      <c r="J100" s="195">
        <f>J133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133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1253</v>
      </c>
      <c r="E102" s="194"/>
      <c r="F102" s="194"/>
      <c r="G102" s="194"/>
      <c r="H102" s="194"/>
      <c r="I102" s="194"/>
      <c r="J102" s="195">
        <f>J143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1254</v>
      </c>
      <c r="E103" s="194"/>
      <c r="F103" s="194"/>
      <c r="G103" s="194"/>
      <c r="H103" s="194"/>
      <c r="I103" s="194"/>
      <c r="J103" s="195">
        <f>J155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31"/>
      <c r="D104" s="193" t="s">
        <v>1255</v>
      </c>
      <c r="E104" s="194"/>
      <c r="F104" s="194"/>
      <c r="G104" s="194"/>
      <c r="H104" s="194"/>
      <c r="I104" s="194"/>
      <c r="J104" s="195">
        <f>J164</f>
        <v>0</v>
      </c>
      <c r="K104" s="13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31"/>
      <c r="D105" s="193" t="s">
        <v>1256</v>
      </c>
      <c r="E105" s="194"/>
      <c r="F105" s="194"/>
      <c r="G105" s="194"/>
      <c r="H105" s="194"/>
      <c r="I105" s="194"/>
      <c r="J105" s="195">
        <f>J182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1257</v>
      </c>
      <c r="E106" s="194"/>
      <c r="F106" s="194"/>
      <c r="G106" s="194"/>
      <c r="H106" s="194"/>
      <c r="I106" s="194"/>
      <c r="J106" s="195">
        <f>J197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1258</v>
      </c>
      <c r="E107" s="194"/>
      <c r="F107" s="194"/>
      <c r="G107" s="194"/>
      <c r="H107" s="194"/>
      <c r="I107" s="194"/>
      <c r="J107" s="195">
        <f>J216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1259</v>
      </c>
      <c r="E108" s="194"/>
      <c r="F108" s="194"/>
      <c r="G108" s="194"/>
      <c r="H108" s="194"/>
      <c r="I108" s="194"/>
      <c r="J108" s="195">
        <f>J221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31"/>
      <c r="D109" s="193" t="s">
        <v>1260</v>
      </c>
      <c r="E109" s="194"/>
      <c r="F109" s="194"/>
      <c r="G109" s="194"/>
      <c r="H109" s="194"/>
      <c r="I109" s="194"/>
      <c r="J109" s="195">
        <f>J228</f>
        <v>0</v>
      </c>
      <c r="K109" s="13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141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Běšiny ON - oprava bytové části</v>
      </c>
      <c r="F119" s="29"/>
      <c r="G119" s="29"/>
      <c r="H119" s="29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119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2" customFormat="1" ht="16.5" customHeight="1">
      <c r="A121" s="35"/>
      <c r="B121" s="36"/>
      <c r="C121" s="37"/>
      <c r="D121" s="37"/>
      <c r="E121" s="181" t="s">
        <v>1483</v>
      </c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121</v>
      </c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4" t="str">
        <f>E11</f>
        <v>PS 04 - Ústřední vytápění</v>
      </c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F14</f>
        <v>Běšiny 31, 33901 Klatovy</v>
      </c>
      <c r="G125" s="37"/>
      <c r="H125" s="37"/>
      <c r="I125" s="29" t="s">
        <v>22</v>
      </c>
      <c r="J125" s="77" t="str">
        <f>IF(J14="","",J14)</f>
        <v>30. 9. 2023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40.05" customHeight="1">
      <c r="A127" s="35"/>
      <c r="B127" s="36"/>
      <c r="C127" s="29" t="s">
        <v>24</v>
      </c>
      <c r="D127" s="37"/>
      <c r="E127" s="37"/>
      <c r="F127" s="24" t="str">
        <f>E17</f>
        <v>Správa železnic, s.o.,Dlážděná 1003/7, Praha 1</v>
      </c>
      <c r="G127" s="37"/>
      <c r="H127" s="37"/>
      <c r="I127" s="29" t="s">
        <v>32</v>
      </c>
      <c r="J127" s="33" t="str">
        <f>E23</f>
        <v>SILETI CZ s.r.o.,Novovysočanská 2746/1, Praha 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40.05" customHeight="1">
      <c r="A128" s="35"/>
      <c r="B128" s="36"/>
      <c r="C128" s="29" t="s">
        <v>30</v>
      </c>
      <c r="D128" s="37"/>
      <c r="E128" s="37"/>
      <c r="F128" s="24" t="str">
        <f>IF(E20="","",E20)</f>
        <v>Vyplň údaj</v>
      </c>
      <c r="G128" s="37"/>
      <c r="H128" s="37"/>
      <c r="I128" s="29" t="s">
        <v>37</v>
      </c>
      <c r="J128" s="33" t="str">
        <f>E26</f>
        <v>SILETI CZ s.r.o.,Novovysočanská 2746/1, Praha 3</v>
      </c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97"/>
      <c r="B130" s="198"/>
      <c r="C130" s="199" t="s">
        <v>142</v>
      </c>
      <c r="D130" s="200" t="s">
        <v>64</v>
      </c>
      <c r="E130" s="200" t="s">
        <v>60</v>
      </c>
      <c r="F130" s="200" t="s">
        <v>61</v>
      </c>
      <c r="G130" s="200" t="s">
        <v>143</v>
      </c>
      <c r="H130" s="200" t="s">
        <v>144</v>
      </c>
      <c r="I130" s="200" t="s">
        <v>145</v>
      </c>
      <c r="J130" s="201" t="s">
        <v>125</v>
      </c>
      <c r="K130" s="202" t="s">
        <v>146</v>
      </c>
      <c r="L130" s="203"/>
      <c r="M130" s="98" t="s">
        <v>1</v>
      </c>
      <c r="N130" s="99" t="s">
        <v>43</v>
      </c>
      <c r="O130" s="99" t="s">
        <v>147</v>
      </c>
      <c r="P130" s="99" t="s">
        <v>148</v>
      </c>
      <c r="Q130" s="99" t="s">
        <v>149</v>
      </c>
      <c r="R130" s="99" t="s">
        <v>150</v>
      </c>
      <c r="S130" s="99" t="s">
        <v>151</v>
      </c>
      <c r="T130" s="100" t="s">
        <v>152</v>
      </c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</row>
    <row r="131" s="2" customFormat="1" ht="22.8" customHeight="1">
      <c r="A131" s="35"/>
      <c r="B131" s="36"/>
      <c r="C131" s="105" t="s">
        <v>153</v>
      </c>
      <c r="D131" s="37"/>
      <c r="E131" s="37"/>
      <c r="F131" s="37"/>
      <c r="G131" s="37"/>
      <c r="H131" s="37"/>
      <c r="I131" s="37"/>
      <c r="J131" s="204">
        <f>BK131</f>
        <v>0</v>
      </c>
      <c r="K131" s="37"/>
      <c r="L131" s="41"/>
      <c r="M131" s="101"/>
      <c r="N131" s="205"/>
      <c r="O131" s="102"/>
      <c r="P131" s="206">
        <f>P132+P142</f>
        <v>0</v>
      </c>
      <c r="Q131" s="102"/>
      <c r="R131" s="206">
        <f>R132+R142</f>
        <v>0.47082499999999994</v>
      </c>
      <c r="S131" s="102"/>
      <c r="T131" s="207">
        <f>T132+T142</f>
        <v>0.57177009999999995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</v>
      </c>
      <c r="AU131" s="14" t="s">
        <v>127</v>
      </c>
      <c r="BK131" s="208">
        <f>BK132+BK142</f>
        <v>0</v>
      </c>
    </row>
    <row r="132" s="12" customFormat="1" ht="25.92" customHeight="1">
      <c r="A132" s="12"/>
      <c r="B132" s="209"/>
      <c r="C132" s="210"/>
      <c r="D132" s="211" t="s">
        <v>78</v>
      </c>
      <c r="E132" s="212" t="s">
        <v>154</v>
      </c>
      <c r="F132" s="212" t="s">
        <v>155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</f>
        <v>0</v>
      </c>
      <c r="Q132" s="217"/>
      <c r="R132" s="218">
        <f>R133</f>
        <v>0</v>
      </c>
      <c r="S132" s="217"/>
      <c r="T132" s="21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86</v>
      </c>
      <c r="AT132" s="221" t="s">
        <v>78</v>
      </c>
      <c r="AU132" s="221" t="s">
        <v>79</v>
      </c>
      <c r="AY132" s="220" t="s">
        <v>156</v>
      </c>
      <c r="BK132" s="222">
        <f>BK133</f>
        <v>0</v>
      </c>
    </row>
    <row r="133" s="12" customFormat="1" ht="22.8" customHeight="1">
      <c r="A133" s="12"/>
      <c r="B133" s="209"/>
      <c r="C133" s="210"/>
      <c r="D133" s="211" t="s">
        <v>78</v>
      </c>
      <c r="E133" s="223" t="s">
        <v>206</v>
      </c>
      <c r="F133" s="223" t="s">
        <v>207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SUM(P134:P141)</f>
        <v>0</v>
      </c>
      <c r="Q133" s="217"/>
      <c r="R133" s="218">
        <f>SUM(R134:R141)</f>
        <v>0</v>
      </c>
      <c r="S133" s="217"/>
      <c r="T133" s="219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86</v>
      </c>
      <c r="AT133" s="221" t="s">
        <v>78</v>
      </c>
      <c r="AU133" s="221" t="s">
        <v>86</v>
      </c>
      <c r="AY133" s="220" t="s">
        <v>156</v>
      </c>
      <c r="BK133" s="222">
        <f>SUM(BK134:BK141)</f>
        <v>0</v>
      </c>
    </row>
    <row r="134" s="2" customFormat="1" ht="24.15" customHeight="1">
      <c r="A134" s="35"/>
      <c r="B134" s="36"/>
      <c r="C134" s="225" t="s">
        <v>86</v>
      </c>
      <c r="D134" s="225" t="s">
        <v>159</v>
      </c>
      <c r="E134" s="226" t="s">
        <v>1261</v>
      </c>
      <c r="F134" s="227" t="s">
        <v>1262</v>
      </c>
      <c r="G134" s="228" t="s">
        <v>210</v>
      </c>
      <c r="H134" s="229">
        <v>0.57199999999999995</v>
      </c>
      <c r="I134" s="230"/>
      <c r="J134" s="231">
        <f>ROUND(I134*H134,2)</f>
        <v>0</v>
      </c>
      <c r="K134" s="232"/>
      <c r="L134" s="41"/>
      <c r="M134" s="233" t="s">
        <v>1</v>
      </c>
      <c r="N134" s="234" t="s">
        <v>47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163</v>
      </c>
      <c r="AT134" s="237" t="s">
        <v>159</v>
      </c>
      <c r="AU134" s="237" t="s">
        <v>92</v>
      </c>
      <c r="AY134" s="14" t="s">
        <v>156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164</v>
      </c>
      <c r="BK134" s="238">
        <f>ROUND(I134*H134,2)</f>
        <v>0</v>
      </c>
      <c r="BL134" s="14" t="s">
        <v>163</v>
      </c>
      <c r="BM134" s="237" t="s">
        <v>1777</v>
      </c>
    </row>
    <row r="135" s="2" customFormat="1">
      <c r="A135" s="35"/>
      <c r="B135" s="36"/>
      <c r="C135" s="37"/>
      <c r="D135" s="239" t="s">
        <v>166</v>
      </c>
      <c r="E135" s="37"/>
      <c r="F135" s="240" t="s">
        <v>1262</v>
      </c>
      <c r="G135" s="37"/>
      <c r="H135" s="37"/>
      <c r="I135" s="241"/>
      <c r="J135" s="37"/>
      <c r="K135" s="37"/>
      <c r="L135" s="41"/>
      <c r="M135" s="242"/>
      <c r="N135" s="243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166</v>
      </c>
      <c r="AU135" s="14" t="s">
        <v>92</v>
      </c>
    </row>
    <row r="136" s="2" customFormat="1" ht="24.15" customHeight="1">
      <c r="A136" s="35"/>
      <c r="B136" s="36"/>
      <c r="C136" s="225" t="s">
        <v>92</v>
      </c>
      <c r="D136" s="225" t="s">
        <v>159</v>
      </c>
      <c r="E136" s="226" t="s">
        <v>217</v>
      </c>
      <c r="F136" s="227" t="s">
        <v>218</v>
      </c>
      <c r="G136" s="228" t="s">
        <v>210</v>
      </c>
      <c r="H136" s="229">
        <v>0.57199999999999995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1778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218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170</v>
      </c>
      <c r="D138" s="225" t="s">
        <v>159</v>
      </c>
      <c r="E138" s="226" t="s">
        <v>221</v>
      </c>
      <c r="F138" s="227" t="s">
        <v>222</v>
      </c>
      <c r="G138" s="228" t="s">
        <v>210</v>
      </c>
      <c r="H138" s="229">
        <v>9.1519999999999992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1779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222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33" customHeight="1">
      <c r="A140" s="35"/>
      <c r="B140" s="36"/>
      <c r="C140" s="225" t="s">
        <v>163</v>
      </c>
      <c r="D140" s="225" t="s">
        <v>159</v>
      </c>
      <c r="E140" s="226" t="s">
        <v>1266</v>
      </c>
      <c r="F140" s="227" t="s">
        <v>1267</v>
      </c>
      <c r="G140" s="228" t="s">
        <v>210</v>
      </c>
      <c r="H140" s="229">
        <v>0.57199999999999995</v>
      </c>
      <c r="I140" s="230"/>
      <c r="J140" s="231">
        <f>ROUND(I140*H140,2)</f>
        <v>0</v>
      </c>
      <c r="K140" s="232"/>
      <c r="L140" s="41"/>
      <c r="M140" s="233" t="s">
        <v>1</v>
      </c>
      <c r="N140" s="234" t="s">
        <v>47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163</v>
      </c>
      <c r="AT140" s="237" t="s">
        <v>159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163</v>
      </c>
      <c r="BM140" s="237" t="s">
        <v>1780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1267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12" customFormat="1" ht="25.92" customHeight="1">
      <c r="A142" s="12"/>
      <c r="B142" s="209"/>
      <c r="C142" s="210"/>
      <c r="D142" s="211" t="s">
        <v>78</v>
      </c>
      <c r="E142" s="212" t="s">
        <v>236</v>
      </c>
      <c r="F142" s="212" t="s">
        <v>237</v>
      </c>
      <c r="G142" s="210"/>
      <c r="H142" s="210"/>
      <c r="I142" s="213"/>
      <c r="J142" s="214">
        <f>BK142</f>
        <v>0</v>
      </c>
      <c r="K142" s="210"/>
      <c r="L142" s="215"/>
      <c r="M142" s="216"/>
      <c r="N142" s="217"/>
      <c r="O142" s="217"/>
      <c r="P142" s="218">
        <f>P143+P155+P164+P182+P197+P216+P221+P228</f>
        <v>0</v>
      </c>
      <c r="Q142" s="217"/>
      <c r="R142" s="218">
        <f>R143+R155+R164+R182+R197+R216+R221+R228</f>
        <v>0.47082499999999994</v>
      </c>
      <c r="S142" s="217"/>
      <c r="T142" s="219">
        <f>T143+T155+T164+T182+T197+T216+T221+T228</f>
        <v>0.57177009999999995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0" t="s">
        <v>92</v>
      </c>
      <c r="AT142" s="221" t="s">
        <v>78</v>
      </c>
      <c r="AU142" s="221" t="s">
        <v>79</v>
      </c>
      <c r="AY142" s="220" t="s">
        <v>156</v>
      </c>
      <c r="BK142" s="222">
        <f>BK143+BK155+BK164+BK182+BK197+BK216+BK221+BK228</f>
        <v>0</v>
      </c>
    </row>
    <row r="143" s="12" customFormat="1" ht="22.8" customHeight="1">
      <c r="A143" s="12"/>
      <c r="B143" s="209"/>
      <c r="C143" s="210"/>
      <c r="D143" s="211" t="s">
        <v>78</v>
      </c>
      <c r="E143" s="223" t="s">
        <v>1269</v>
      </c>
      <c r="F143" s="223" t="s">
        <v>1270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SUM(P144:P154)</f>
        <v>0</v>
      </c>
      <c r="Q143" s="217"/>
      <c r="R143" s="218">
        <f>SUM(R144:R154)</f>
        <v>0.056765000000000003</v>
      </c>
      <c r="S143" s="217"/>
      <c r="T143" s="219">
        <f>SUM(T144:T154)</f>
        <v>0.15312500000000001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92</v>
      </c>
      <c r="AT143" s="221" t="s">
        <v>78</v>
      </c>
      <c r="AU143" s="221" t="s">
        <v>86</v>
      </c>
      <c r="AY143" s="220" t="s">
        <v>156</v>
      </c>
      <c r="BK143" s="222">
        <f>SUM(BK144:BK154)</f>
        <v>0</v>
      </c>
    </row>
    <row r="144" s="2" customFormat="1" ht="24.15" customHeight="1">
      <c r="A144" s="35"/>
      <c r="B144" s="36"/>
      <c r="C144" s="225" t="s">
        <v>164</v>
      </c>
      <c r="D144" s="225" t="s">
        <v>159</v>
      </c>
      <c r="E144" s="226" t="s">
        <v>1271</v>
      </c>
      <c r="F144" s="227" t="s">
        <v>1272</v>
      </c>
      <c r="G144" s="228" t="s">
        <v>283</v>
      </c>
      <c r="H144" s="229">
        <v>0.5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0.00017000000000000001</v>
      </c>
      <c r="R144" s="235">
        <f>Q144*H144</f>
        <v>8.5000000000000006E-05</v>
      </c>
      <c r="S144" s="235">
        <v>0.30625000000000002</v>
      </c>
      <c r="T144" s="236">
        <f>S144*H144</f>
        <v>0.15312500000000001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224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224</v>
      </c>
      <c r="BM144" s="237" t="s">
        <v>1781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1272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44" t="s">
        <v>157</v>
      </c>
      <c r="D146" s="244" t="s">
        <v>245</v>
      </c>
      <c r="E146" s="245" t="s">
        <v>1782</v>
      </c>
      <c r="F146" s="246" t="s">
        <v>1275</v>
      </c>
      <c r="G146" s="247" t="s">
        <v>1192</v>
      </c>
      <c r="H146" s="248">
        <v>1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47</v>
      </c>
      <c r="O146" s="89"/>
      <c r="P146" s="235">
        <f>O146*H146</f>
        <v>0</v>
      </c>
      <c r="Q146" s="235">
        <v>0.052490000000000002</v>
      </c>
      <c r="R146" s="235">
        <f>Q146*H146</f>
        <v>0.052490000000000002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248</v>
      </c>
      <c r="AT146" s="237" t="s">
        <v>245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224</v>
      </c>
      <c r="BM146" s="237" t="s">
        <v>1783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1275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2" customFormat="1">
      <c r="A148" s="35"/>
      <c r="B148" s="36"/>
      <c r="C148" s="37"/>
      <c r="D148" s="239" t="s">
        <v>577</v>
      </c>
      <c r="E148" s="37"/>
      <c r="F148" s="259" t="s">
        <v>1277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577</v>
      </c>
      <c r="AU148" s="14" t="s">
        <v>92</v>
      </c>
    </row>
    <row r="149" s="2" customFormat="1" ht="37.8" customHeight="1">
      <c r="A149" s="35"/>
      <c r="B149" s="36"/>
      <c r="C149" s="225" t="s">
        <v>186</v>
      </c>
      <c r="D149" s="225" t="s">
        <v>159</v>
      </c>
      <c r="E149" s="226" t="s">
        <v>1278</v>
      </c>
      <c r="F149" s="227" t="s">
        <v>1279</v>
      </c>
      <c r="G149" s="228" t="s">
        <v>1192</v>
      </c>
      <c r="H149" s="229">
        <v>1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0.00149</v>
      </c>
      <c r="R149" s="235">
        <f>Q149*H149</f>
        <v>0.00149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224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224</v>
      </c>
      <c r="BM149" s="237" t="s">
        <v>1784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1279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4.15" customHeight="1">
      <c r="A151" s="35"/>
      <c r="B151" s="36"/>
      <c r="C151" s="225" t="s">
        <v>190</v>
      </c>
      <c r="D151" s="225" t="s">
        <v>159</v>
      </c>
      <c r="E151" s="226" t="s">
        <v>1281</v>
      </c>
      <c r="F151" s="227" t="s">
        <v>1282</v>
      </c>
      <c r="G151" s="228" t="s">
        <v>182</v>
      </c>
      <c r="H151" s="229">
        <v>6</v>
      </c>
      <c r="I151" s="230"/>
      <c r="J151" s="231">
        <f>ROUND(I151*H151,2)</f>
        <v>0</v>
      </c>
      <c r="K151" s="232"/>
      <c r="L151" s="41"/>
      <c r="M151" s="233" t="s">
        <v>1</v>
      </c>
      <c r="N151" s="234" t="s">
        <v>47</v>
      </c>
      <c r="O151" s="89"/>
      <c r="P151" s="235">
        <f>O151*H151</f>
        <v>0</v>
      </c>
      <c r="Q151" s="235">
        <v>0.00044999999999999999</v>
      </c>
      <c r="R151" s="235">
        <f>Q151*H151</f>
        <v>0.0027000000000000001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224</v>
      </c>
      <c r="AT151" s="237" t="s">
        <v>159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224</v>
      </c>
      <c r="BM151" s="237" t="s">
        <v>1785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1282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24.15" customHeight="1">
      <c r="A153" s="35"/>
      <c r="B153" s="36"/>
      <c r="C153" s="225" t="s">
        <v>184</v>
      </c>
      <c r="D153" s="225" t="s">
        <v>159</v>
      </c>
      <c r="E153" s="226" t="s">
        <v>1284</v>
      </c>
      <c r="F153" s="227" t="s">
        <v>1285</v>
      </c>
      <c r="G153" s="228" t="s">
        <v>210</v>
      </c>
      <c r="H153" s="229">
        <v>0.057000000000000002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224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224</v>
      </c>
      <c r="BM153" s="237" t="s">
        <v>1786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1287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12" customFormat="1" ht="22.8" customHeight="1">
      <c r="A155" s="12"/>
      <c r="B155" s="209"/>
      <c r="C155" s="210"/>
      <c r="D155" s="211" t="s">
        <v>78</v>
      </c>
      <c r="E155" s="223" t="s">
        <v>1288</v>
      </c>
      <c r="F155" s="223" t="s">
        <v>1289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0.08484499999999999</v>
      </c>
      <c r="S155" s="217"/>
      <c r="T155" s="219">
        <f>SUM(T156:T163)</f>
        <v>0.0080999999999999996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92</v>
      </c>
      <c r="AT155" s="221" t="s">
        <v>78</v>
      </c>
      <c r="AU155" s="221" t="s">
        <v>86</v>
      </c>
      <c r="AY155" s="220" t="s">
        <v>156</v>
      </c>
      <c r="BK155" s="222">
        <f>SUM(BK156:BK163)</f>
        <v>0</v>
      </c>
    </row>
    <row r="156" s="2" customFormat="1" ht="24.15" customHeight="1">
      <c r="A156" s="35"/>
      <c r="B156" s="36"/>
      <c r="C156" s="244" t="s">
        <v>198</v>
      </c>
      <c r="D156" s="244" t="s">
        <v>245</v>
      </c>
      <c r="E156" s="245" t="s">
        <v>1290</v>
      </c>
      <c r="F156" s="246" t="s">
        <v>1787</v>
      </c>
      <c r="G156" s="247" t="s">
        <v>1192</v>
      </c>
      <c r="H156" s="248">
        <v>1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47</v>
      </c>
      <c r="O156" s="89"/>
      <c r="P156" s="235">
        <f>O156*H156</f>
        <v>0</v>
      </c>
      <c r="Q156" s="235">
        <v>0.084809999999999996</v>
      </c>
      <c r="R156" s="235">
        <f>Q156*H156</f>
        <v>0.084809999999999996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248</v>
      </c>
      <c r="AT156" s="237" t="s">
        <v>245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1788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1787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 ht="24.15" customHeight="1">
      <c r="A158" s="35"/>
      <c r="B158" s="36"/>
      <c r="C158" s="225" t="s">
        <v>202</v>
      </c>
      <c r="D158" s="225" t="s">
        <v>159</v>
      </c>
      <c r="E158" s="226" t="s">
        <v>1294</v>
      </c>
      <c r="F158" s="227" t="s">
        <v>1295</v>
      </c>
      <c r="G158" s="228" t="s">
        <v>283</v>
      </c>
      <c r="H158" s="229">
        <v>0.5</v>
      </c>
      <c r="I158" s="230"/>
      <c r="J158" s="231">
        <f>ROUND(I158*H158,2)</f>
        <v>0</v>
      </c>
      <c r="K158" s="232"/>
      <c r="L158" s="41"/>
      <c r="M158" s="233" t="s">
        <v>1</v>
      </c>
      <c r="N158" s="234" t="s">
        <v>47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0.0117</v>
      </c>
      <c r="T158" s="236">
        <f>S158*H158</f>
        <v>0.0058500000000000002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7" t="s">
        <v>224</v>
      </c>
      <c r="AT158" s="237" t="s">
        <v>159</v>
      </c>
      <c r="AU158" s="237" t="s">
        <v>92</v>
      </c>
      <c r="AY158" s="14" t="s">
        <v>156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4" t="s">
        <v>164</v>
      </c>
      <c r="BK158" s="238">
        <f>ROUND(I158*H158,2)</f>
        <v>0</v>
      </c>
      <c r="BL158" s="14" t="s">
        <v>224</v>
      </c>
      <c r="BM158" s="237" t="s">
        <v>1789</v>
      </c>
    </row>
    <row r="159" s="2" customFormat="1">
      <c r="A159" s="35"/>
      <c r="B159" s="36"/>
      <c r="C159" s="37"/>
      <c r="D159" s="239" t="s">
        <v>166</v>
      </c>
      <c r="E159" s="37"/>
      <c r="F159" s="240" t="s">
        <v>1295</v>
      </c>
      <c r="G159" s="37"/>
      <c r="H159" s="37"/>
      <c r="I159" s="241"/>
      <c r="J159" s="37"/>
      <c r="K159" s="37"/>
      <c r="L159" s="41"/>
      <c r="M159" s="242"/>
      <c r="N159" s="243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166</v>
      </c>
      <c r="AU159" s="14" t="s">
        <v>92</v>
      </c>
    </row>
    <row r="160" s="2" customFormat="1" ht="16.5" customHeight="1">
      <c r="A160" s="35"/>
      <c r="B160" s="36"/>
      <c r="C160" s="225" t="s">
        <v>8</v>
      </c>
      <c r="D160" s="225" t="s">
        <v>159</v>
      </c>
      <c r="E160" s="226" t="s">
        <v>1297</v>
      </c>
      <c r="F160" s="227" t="s">
        <v>1298</v>
      </c>
      <c r="G160" s="228" t="s">
        <v>283</v>
      </c>
      <c r="H160" s="229">
        <v>0.5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6.9999999999999994E-05</v>
      </c>
      <c r="R160" s="235">
        <f>Q160*H160</f>
        <v>3.4999999999999997E-05</v>
      </c>
      <c r="S160" s="235">
        <v>0.0044999999999999997</v>
      </c>
      <c r="T160" s="236">
        <f>S160*H160</f>
        <v>0.0022499999999999998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224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224</v>
      </c>
      <c r="BM160" s="237" t="s">
        <v>1790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1298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2" customFormat="1" ht="24.15" customHeight="1">
      <c r="A162" s="35"/>
      <c r="B162" s="36"/>
      <c r="C162" s="225" t="s">
        <v>212</v>
      </c>
      <c r="D162" s="225" t="s">
        <v>159</v>
      </c>
      <c r="E162" s="226" t="s">
        <v>1300</v>
      </c>
      <c r="F162" s="227" t="s">
        <v>1301</v>
      </c>
      <c r="G162" s="228" t="s">
        <v>210</v>
      </c>
      <c r="H162" s="229">
        <v>0.085000000000000006</v>
      </c>
      <c r="I162" s="230"/>
      <c r="J162" s="231">
        <f>ROUND(I162*H162,2)</f>
        <v>0</v>
      </c>
      <c r="K162" s="232"/>
      <c r="L162" s="41"/>
      <c r="M162" s="233" t="s">
        <v>1</v>
      </c>
      <c r="N162" s="234" t="s">
        <v>47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224</v>
      </c>
      <c r="AT162" s="237" t="s">
        <v>159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224</v>
      </c>
      <c r="BM162" s="237" t="s">
        <v>1791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1303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12" customFormat="1" ht="22.8" customHeight="1">
      <c r="A164" s="12"/>
      <c r="B164" s="209"/>
      <c r="C164" s="210"/>
      <c r="D164" s="211" t="s">
        <v>78</v>
      </c>
      <c r="E164" s="223" t="s">
        <v>1304</v>
      </c>
      <c r="F164" s="223" t="s">
        <v>1305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SUM(P165:P181)</f>
        <v>0</v>
      </c>
      <c r="Q164" s="217"/>
      <c r="R164" s="218">
        <f>SUM(R165:R181)</f>
        <v>0.048080000000000005</v>
      </c>
      <c r="S164" s="217"/>
      <c r="T164" s="219">
        <f>SUM(T165:T181)</f>
        <v>0.13600000000000001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92</v>
      </c>
      <c r="AT164" s="221" t="s">
        <v>78</v>
      </c>
      <c r="AU164" s="221" t="s">
        <v>86</v>
      </c>
      <c r="AY164" s="220" t="s">
        <v>156</v>
      </c>
      <c r="BK164" s="222">
        <f>SUM(BK165:BK181)</f>
        <v>0</v>
      </c>
    </row>
    <row r="165" s="2" customFormat="1" ht="24.15" customHeight="1">
      <c r="A165" s="35"/>
      <c r="B165" s="36"/>
      <c r="C165" s="225" t="s">
        <v>216</v>
      </c>
      <c r="D165" s="225" t="s">
        <v>159</v>
      </c>
      <c r="E165" s="226" t="s">
        <v>1306</v>
      </c>
      <c r="F165" s="227" t="s">
        <v>1307</v>
      </c>
      <c r="G165" s="228" t="s">
        <v>182</v>
      </c>
      <c r="H165" s="229">
        <v>42.5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2.0000000000000002E-05</v>
      </c>
      <c r="R165" s="235">
        <f>Q165*H165</f>
        <v>0.00085000000000000006</v>
      </c>
      <c r="S165" s="235">
        <v>0.0032000000000000002</v>
      </c>
      <c r="T165" s="236">
        <f>S165*H165</f>
        <v>0.13600000000000001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1792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1307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25" t="s">
        <v>220</v>
      </c>
      <c r="D167" s="225" t="s">
        <v>159</v>
      </c>
      <c r="E167" s="226" t="s">
        <v>1309</v>
      </c>
      <c r="F167" s="227" t="s">
        <v>1310</v>
      </c>
      <c r="G167" s="228" t="s">
        <v>182</v>
      </c>
      <c r="H167" s="229">
        <v>53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0.00046000000000000001</v>
      </c>
      <c r="R167" s="235">
        <f>Q167*H167</f>
        <v>0.024380000000000002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224</v>
      </c>
      <c r="AT167" s="237" t="s">
        <v>159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1793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1310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 ht="24.15" customHeight="1">
      <c r="A169" s="35"/>
      <c r="B169" s="36"/>
      <c r="C169" s="225" t="s">
        <v>224</v>
      </c>
      <c r="D169" s="225" t="s">
        <v>159</v>
      </c>
      <c r="E169" s="226" t="s">
        <v>1312</v>
      </c>
      <c r="F169" s="227" t="s">
        <v>1313</v>
      </c>
      <c r="G169" s="228" t="s">
        <v>182</v>
      </c>
      <c r="H169" s="229">
        <v>11</v>
      </c>
      <c r="I169" s="230"/>
      <c r="J169" s="231">
        <f>ROUND(I169*H169,2)</f>
        <v>0</v>
      </c>
      <c r="K169" s="232"/>
      <c r="L169" s="41"/>
      <c r="M169" s="233" t="s">
        <v>1</v>
      </c>
      <c r="N169" s="234" t="s">
        <v>47</v>
      </c>
      <c r="O169" s="89"/>
      <c r="P169" s="235">
        <f>O169*H169</f>
        <v>0</v>
      </c>
      <c r="Q169" s="235">
        <v>0.00055000000000000003</v>
      </c>
      <c r="R169" s="235">
        <f>Q169*H169</f>
        <v>0.0060500000000000007</v>
      </c>
      <c r="S169" s="235">
        <v>0</v>
      </c>
      <c r="T169" s="23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7" t="s">
        <v>224</v>
      </c>
      <c r="AT169" s="237" t="s">
        <v>159</v>
      </c>
      <c r="AU169" s="237" t="s">
        <v>92</v>
      </c>
      <c r="AY169" s="14" t="s">
        <v>156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4" t="s">
        <v>164</v>
      </c>
      <c r="BK169" s="238">
        <f>ROUND(I169*H169,2)</f>
        <v>0</v>
      </c>
      <c r="BL169" s="14" t="s">
        <v>224</v>
      </c>
      <c r="BM169" s="237" t="s">
        <v>1794</v>
      </c>
    </row>
    <row r="170" s="2" customFormat="1">
      <c r="A170" s="35"/>
      <c r="B170" s="36"/>
      <c r="C170" s="37"/>
      <c r="D170" s="239" t="s">
        <v>166</v>
      </c>
      <c r="E170" s="37"/>
      <c r="F170" s="240" t="s">
        <v>1313</v>
      </c>
      <c r="G170" s="37"/>
      <c r="H170" s="37"/>
      <c r="I170" s="241"/>
      <c r="J170" s="37"/>
      <c r="K170" s="37"/>
      <c r="L170" s="41"/>
      <c r="M170" s="242"/>
      <c r="N170" s="243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166</v>
      </c>
      <c r="AU170" s="14" t="s">
        <v>92</v>
      </c>
    </row>
    <row r="171" s="2" customFormat="1" ht="24.15" customHeight="1">
      <c r="A171" s="35"/>
      <c r="B171" s="36"/>
      <c r="C171" s="225" t="s">
        <v>231</v>
      </c>
      <c r="D171" s="225" t="s">
        <v>159</v>
      </c>
      <c r="E171" s="226" t="s">
        <v>1315</v>
      </c>
      <c r="F171" s="227" t="s">
        <v>1316</v>
      </c>
      <c r="G171" s="228" t="s">
        <v>182</v>
      </c>
      <c r="H171" s="229">
        <v>6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0.00069999999999999999</v>
      </c>
      <c r="R171" s="235">
        <f>Q171*H171</f>
        <v>0.0041999999999999997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224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224</v>
      </c>
      <c r="BM171" s="237" t="s">
        <v>1795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1316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2" customFormat="1" ht="16.5" customHeight="1">
      <c r="A173" s="35"/>
      <c r="B173" s="36"/>
      <c r="C173" s="225" t="s">
        <v>240</v>
      </c>
      <c r="D173" s="225" t="s">
        <v>159</v>
      </c>
      <c r="E173" s="226" t="s">
        <v>1318</v>
      </c>
      <c r="F173" s="227" t="s">
        <v>1319</v>
      </c>
      <c r="G173" s="228" t="s">
        <v>182</v>
      </c>
      <c r="H173" s="229">
        <v>70</v>
      </c>
      <c r="I173" s="230"/>
      <c r="J173" s="231">
        <f>ROUND(I173*H173,2)</f>
        <v>0</v>
      </c>
      <c r="K173" s="232"/>
      <c r="L173" s="41"/>
      <c r="M173" s="233" t="s">
        <v>1</v>
      </c>
      <c r="N173" s="234" t="s">
        <v>47</v>
      </c>
      <c r="O173" s="89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224</v>
      </c>
      <c r="AT173" s="237" t="s">
        <v>159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1796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1319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 ht="33" customHeight="1">
      <c r="A175" s="35"/>
      <c r="B175" s="36"/>
      <c r="C175" s="225" t="s">
        <v>244</v>
      </c>
      <c r="D175" s="225" t="s">
        <v>159</v>
      </c>
      <c r="E175" s="226" t="s">
        <v>1321</v>
      </c>
      <c r="F175" s="227" t="s">
        <v>1322</v>
      </c>
      <c r="G175" s="228" t="s">
        <v>182</v>
      </c>
      <c r="H175" s="229">
        <v>70</v>
      </c>
      <c r="I175" s="230"/>
      <c r="J175" s="231">
        <f>ROUND(I175*H175,2)</f>
        <v>0</v>
      </c>
      <c r="K175" s="232"/>
      <c r="L175" s="41"/>
      <c r="M175" s="233" t="s">
        <v>1</v>
      </c>
      <c r="N175" s="234" t="s">
        <v>47</v>
      </c>
      <c r="O175" s="89"/>
      <c r="P175" s="235">
        <f>O175*H175</f>
        <v>0</v>
      </c>
      <c r="Q175" s="235">
        <v>0.00018000000000000001</v>
      </c>
      <c r="R175" s="235">
        <f>Q175*H175</f>
        <v>0.0126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224</v>
      </c>
      <c r="AT175" s="237" t="s">
        <v>159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1797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1322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24.15" customHeight="1">
      <c r="A177" s="35"/>
      <c r="B177" s="36"/>
      <c r="C177" s="225" t="s">
        <v>250</v>
      </c>
      <c r="D177" s="225" t="s">
        <v>159</v>
      </c>
      <c r="E177" s="226" t="s">
        <v>1324</v>
      </c>
      <c r="F177" s="227" t="s">
        <v>1325</v>
      </c>
      <c r="G177" s="228" t="s">
        <v>210</v>
      </c>
      <c r="H177" s="229">
        <v>0.048000000000000001</v>
      </c>
      <c r="I177" s="230"/>
      <c r="J177" s="231">
        <f>ROUND(I177*H177,2)</f>
        <v>0</v>
      </c>
      <c r="K177" s="232"/>
      <c r="L177" s="41"/>
      <c r="M177" s="233" t="s">
        <v>1</v>
      </c>
      <c r="N177" s="234" t="s">
        <v>47</v>
      </c>
      <c r="O177" s="89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224</v>
      </c>
      <c r="AT177" s="237" t="s">
        <v>159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1798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1327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16.5" customHeight="1">
      <c r="A179" s="35"/>
      <c r="B179" s="36"/>
      <c r="C179" s="225" t="s">
        <v>7</v>
      </c>
      <c r="D179" s="225" t="s">
        <v>159</v>
      </c>
      <c r="E179" s="226" t="s">
        <v>1328</v>
      </c>
      <c r="F179" s="227" t="s">
        <v>1329</v>
      </c>
      <c r="G179" s="228" t="s">
        <v>1081</v>
      </c>
      <c r="H179" s="229">
        <v>16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1799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1329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>
      <c r="A181" s="35"/>
      <c r="B181" s="36"/>
      <c r="C181" s="37"/>
      <c r="D181" s="239" t="s">
        <v>577</v>
      </c>
      <c r="E181" s="37"/>
      <c r="F181" s="259" t="s">
        <v>1331</v>
      </c>
      <c r="G181" s="37"/>
      <c r="H181" s="37"/>
      <c r="I181" s="241"/>
      <c r="J181" s="37"/>
      <c r="K181" s="37"/>
      <c r="L181" s="41"/>
      <c r="M181" s="242"/>
      <c r="N181" s="243"/>
      <c r="O181" s="89"/>
      <c r="P181" s="89"/>
      <c r="Q181" s="89"/>
      <c r="R181" s="89"/>
      <c r="S181" s="89"/>
      <c r="T181" s="9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577</v>
      </c>
      <c r="AU181" s="14" t="s">
        <v>92</v>
      </c>
    </row>
    <row r="182" s="12" customFormat="1" ht="22.8" customHeight="1">
      <c r="A182" s="12"/>
      <c r="B182" s="209"/>
      <c r="C182" s="210"/>
      <c r="D182" s="211" t="s">
        <v>78</v>
      </c>
      <c r="E182" s="223" t="s">
        <v>1332</v>
      </c>
      <c r="F182" s="223" t="s">
        <v>1333</v>
      </c>
      <c r="G182" s="210"/>
      <c r="H182" s="210"/>
      <c r="I182" s="213"/>
      <c r="J182" s="224">
        <f>BK182</f>
        <v>0</v>
      </c>
      <c r="K182" s="210"/>
      <c r="L182" s="215"/>
      <c r="M182" s="216"/>
      <c r="N182" s="217"/>
      <c r="O182" s="217"/>
      <c r="P182" s="218">
        <f>SUM(P183:P196)</f>
        <v>0</v>
      </c>
      <c r="Q182" s="217"/>
      <c r="R182" s="218">
        <f>SUM(R183:R196)</f>
        <v>0.0076800000000000002</v>
      </c>
      <c r="S182" s="217"/>
      <c r="T182" s="219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92</v>
      </c>
      <c r="AT182" s="221" t="s">
        <v>78</v>
      </c>
      <c r="AU182" s="221" t="s">
        <v>86</v>
      </c>
      <c r="AY182" s="220" t="s">
        <v>156</v>
      </c>
      <c r="BK182" s="222">
        <f>SUM(BK183:BK196)</f>
        <v>0</v>
      </c>
    </row>
    <row r="183" s="2" customFormat="1" ht="24.15" customHeight="1">
      <c r="A183" s="35"/>
      <c r="B183" s="36"/>
      <c r="C183" s="225" t="s">
        <v>260</v>
      </c>
      <c r="D183" s="225" t="s">
        <v>159</v>
      </c>
      <c r="E183" s="226" t="s">
        <v>1334</v>
      </c>
      <c r="F183" s="227" t="s">
        <v>1335</v>
      </c>
      <c r="G183" s="228" t="s">
        <v>283</v>
      </c>
      <c r="H183" s="229">
        <v>5</v>
      </c>
      <c r="I183" s="230"/>
      <c r="J183" s="231">
        <f>ROUND(I183*H183,2)</f>
        <v>0</v>
      </c>
      <c r="K183" s="232"/>
      <c r="L183" s="41"/>
      <c r="M183" s="233" t="s">
        <v>1</v>
      </c>
      <c r="N183" s="234" t="s">
        <v>47</v>
      </c>
      <c r="O183" s="89"/>
      <c r="P183" s="235">
        <f>O183*H183</f>
        <v>0</v>
      </c>
      <c r="Q183" s="235">
        <v>0.00020000000000000001</v>
      </c>
      <c r="R183" s="235">
        <f>Q183*H183</f>
        <v>0.001</v>
      </c>
      <c r="S183" s="235">
        <v>0</v>
      </c>
      <c r="T183" s="23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7" t="s">
        <v>224</v>
      </c>
      <c r="AT183" s="237" t="s">
        <v>159</v>
      </c>
      <c r="AU183" s="237" t="s">
        <v>92</v>
      </c>
      <c r="AY183" s="14" t="s">
        <v>156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4" t="s">
        <v>164</v>
      </c>
      <c r="BK183" s="238">
        <f>ROUND(I183*H183,2)</f>
        <v>0</v>
      </c>
      <c r="BL183" s="14" t="s">
        <v>224</v>
      </c>
      <c r="BM183" s="237" t="s">
        <v>1800</v>
      </c>
    </row>
    <row r="184" s="2" customFormat="1">
      <c r="A184" s="35"/>
      <c r="B184" s="36"/>
      <c r="C184" s="37"/>
      <c r="D184" s="239" t="s">
        <v>166</v>
      </c>
      <c r="E184" s="37"/>
      <c r="F184" s="240" t="s">
        <v>1335</v>
      </c>
      <c r="G184" s="37"/>
      <c r="H184" s="37"/>
      <c r="I184" s="241"/>
      <c r="J184" s="37"/>
      <c r="K184" s="37"/>
      <c r="L184" s="41"/>
      <c r="M184" s="242"/>
      <c r="N184" s="243"/>
      <c r="O184" s="89"/>
      <c r="P184" s="89"/>
      <c r="Q184" s="89"/>
      <c r="R184" s="89"/>
      <c r="S184" s="89"/>
      <c r="T184" s="90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166</v>
      </c>
      <c r="AU184" s="14" t="s">
        <v>92</v>
      </c>
    </row>
    <row r="185" s="2" customFormat="1" ht="24.15" customHeight="1">
      <c r="A185" s="35"/>
      <c r="B185" s="36"/>
      <c r="C185" s="225" t="s">
        <v>264</v>
      </c>
      <c r="D185" s="225" t="s">
        <v>159</v>
      </c>
      <c r="E185" s="226" t="s">
        <v>1337</v>
      </c>
      <c r="F185" s="227" t="s">
        <v>1338</v>
      </c>
      <c r="G185" s="228" t="s">
        <v>283</v>
      </c>
      <c r="H185" s="229">
        <v>1</v>
      </c>
      <c r="I185" s="230"/>
      <c r="J185" s="231">
        <f>ROUND(I185*H185,2)</f>
        <v>0</v>
      </c>
      <c r="K185" s="232"/>
      <c r="L185" s="41"/>
      <c r="M185" s="233" t="s">
        <v>1</v>
      </c>
      <c r="N185" s="234" t="s">
        <v>47</v>
      </c>
      <c r="O185" s="89"/>
      <c r="P185" s="235">
        <f>O185*H185</f>
        <v>0</v>
      </c>
      <c r="Q185" s="235">
        <v>0.00029</v>
      </c>
      <c r="R185" s="235">
        <f>Q185*H185</f>
        <v>0.00029</v>
      </c>
      <c r="S185" s="235">
        <v>0</v>
      </c>
      <c r="T185" s="23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7" t="s">
        <v>224</v>
      </c>
      <c r="AT185" s="237" t="s">
        <v>159</v>
      </c>
      <c r="AU185" s="237" t="s">
        <v>92</v>
      </c>
      <c r="AY185" s="14" t="s">
        <v>156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4" t="s">
        <v>164</v>
      </c>
      <c r="BK185" s="238">
        <f>ROUND(I185*H185,2)</f>
        <v>0</v>
      </c>
      <c r="BL185" s="14" t="s">
        <v>224</v>
      </c>
      <c r="BM185" s="237" t="s">
        <v>1801</v>
      </c>
    </row>
    <row r="186" s="2" customFormat="1">
      <c r="A186" s="35"/>
      <c r="B186" s="36"/>
      <c r="C186" s="37"/>
      <c r="D186" s="239" t="s">
        <v>166</v>
      </c>
      <c r="E186" s="37"/>
      <c r="F186" s="240" t="s">
        <v>1338</v>
      </c>
      <c r="G186" s="37"/>
      <c r="H186" s="37"/>
      <c r="I186" s="241"/>
      <c r="J186" s="37"/>
      <c r="K186" s="37"/>
      <c r="L186" s="41"/>
      <c r="M186" s="242"/>
      <c r="N186" s="243"/>
      <c r="O186" s="89"/>
      <c r="P186" s="89"/>
      <c r="Q186" s="89"/>
      <c r="R186" s="89"/>
      <c r="S186" s="89"/>
      <c r="T186" s="90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92</v>
      </c>
    </row>
    <row r="187" s="2" customFormat="1" ht="21.75" customHeight="1">
      <c r="A187" s="35"/>
      <c r="B187" s="36"/>
      <c r="C187" s="225" t="s">
        <v>268</v>
      </c>
      <c r="D187" s="225" t="s">
        <v>159</v>
      </c>
      <c r="E187" s="226" t="s">
        <v>1340</v>
      </c>
      <c r="F187" s="227" t="s">
        <v>1341</v>
      </c>
      <c r="G187" s="228" t="s">
        <v>283</v>
      </c>
      <c r="H187" s="229">
        <v>3</v>
      </c>
      <c r="I187" s="230"/>
      <c r="J187" s="231">
        <f>ROUND(I187*H187,2)</f>
        <v>0</v>
      </c>
      <c r="K187" s="232"/>
      <c r="L187" s="41"/>
      <c r="M187" s="233" t="s">
        <v>1</v>
      </c>
      <c r="N187" s="234" t="s">
        <v>47</v>
      </c>
      <c r="O187" s="89"/>
      <c r="P187" s="235">
        <f>O187*H187</f>
        <v>0</v>
      </c>
      <c r="Q187" s="235">
        <v>0.00036000000000000002</v>
      </c>
      <c r="R187" s="235">
        <f>Q187*H187</f>
        <v>0.00108</v>
      </c>
      <c r="S187" s="235">
        <v>0</v>
      </c>
      <c r="T187" s="23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7" t="s">
        <v>224</v>
      </c>
      <c r="AT187" s="237" t="s">
        <v>159</v>
      </c>
      <c r="AU187" s="237" t="s">
        <v>92</v>
      </c>
      <c r="AY187" s="14" t="s">
        <v>156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4" t="s">
        <v>164</v>
      </c>
      <c r="BK187" s="238">
        <f>ROUND(I187*H187,2)</f>
        <v>0</v>
      </c>
      <c r="BL187" s="14" t="s">
        <v>224</v>
      </c>
      <c r="BM187" s="237" t="s">
        <v>1802</v>
      </c>
    </row>
    <row r="188" s="2" customFormat="1">
      <c r="A188" s="35"/>
      <c r="B188" s="36"/>
      <c r="C188" s="37"/>
      <c r="D188" s="239" t="s">
        <v>166</v>
      </c>
      <c r="E188" s="37"/>
      <c r="F188" s="240" t="s">
        <v>1341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166</v>
      </c>
      <c r="AU188" s="14" t="s">
        <v>92</v>
      </c>
    </row>
    <row r="189" s="2" customFormat="1" ht="24.15" customHeight="1">
      <c r="A189" s="35"/>
      <c r="B189" s="36"/>
      <c r="C189" s="225" t="s">
        <v>272</v>
      </c>
      <c r="D189" s="225" t="s">
        <v>159</v>
      </c>
      <c r="E189" s="226" t="s">
        <v>1343</v>
      </c>
      <c r="F189" s="227" t="s">
        <v>1344</v>
      </c>
      <c r="G189" s="228" t="s">
        <v>283</v>
      </c>
      <c r="H189" s="229">
        <v>5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0.00085999999999999998</v>
      </c>
      <c r="R189" s="235">
        <f>Q189*H189</f>
        <v>0.0043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1803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1344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2" customFormat="1" ht="24.15" customHeight="1">
      <c r="A191" s="35"/>
      <c r="B191" s="36"/>
      <c r="C191" s="225" t="s">
        <v>276</v>
      </c>
      <c r="D191" s="225" t="s">
        <v>159</v>
      </c>
      <c r="E191" s="226" t="s">
        <v>1346</v>
      </c>
      <c r="F191" s="227" t="s">
        <v>1347</v>
      </c>
      <c r="G191" s="228" t="s">
        <v>283</v>
      </c>
      <c r="H191" s="229">
        <v>1</v>
      </c>
      <c r="I191" s="230"/>
      <c r="J191" s="231">
        <f>ROUND(I191*H191,2)</f>
        <v>0</v>
      </c>
      <c r="K191" s="232"/>
      <c r="L191" s="41"/>
      <c r="M191" s="233" t="s">
        <v>1</v>
      </c>
      <c r="N191" s="234" t="s">
        <v>47</v>
      </c>
      <c r="O191" s="89"/>
      <c r="P191" s="235">
        <f>O191*H191</f>
        <v>0</v>
      </c>
      <c r="Q191" s="235">
        <v>0.00033</v>
      </c>
      <c r="R191" s="235">
        <f>Q191*H191</f>
        <v>0.00033</v>
      </c>
      <c r="S191" s="235">
        <v>0</v>
      </c>
      <c r="T191" s="23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7" t="s">
        <v>224</v>
      </c>
      <c r="AT191" s="237" t="s">
        <v>159</v>
      </c>
      <c r="AU191" s="237" t="s">
        <v>92</v>
      </c>
      <c r="AY191" s="14" t="s">
        <v>156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4" t="s">
        <v>164</v>
      </c>
      <c r="BK191" s="238">
        <f>ROUND(I191*H191,2)</f>
        <v>0</v>
      </c>
      <c r="BL191" s="14" t="s">
        <v>224</v>
      </c>
      <c r="BM191" s="237" t="s">
        <v>1804</v>
      </c>
    </row>
    <row r="192" s="2" customFormat="1">
      <c r="A192" s="35"/>
      <c r="B192" s="36"/>
      <c r="C192" s="37"/>
      <c r="D192" s="239" t="s">
        <v>166</v>
      </c>
      <c r="E192" s="37"/>
      <c r="F192" s="240" t="s">
        <v>1347</v>
      </c>
      <c r="G192" s="37"/>
      <c r="H192" s="37"/>
      <c r="I192" s="241"/>
      <c r="J192" s="37"/>
      <c r="K192" s="37"/>
      <c r="L192" s="41"/>
      <c r="M192" s="242"/>
      <c r="N192" s="243"/>
      <c r="O192" s="89"/>
      <c r="P192" s="89"/>
      <c r="Q192" s="89"/>
      <c r="R192" s="89"/>
      <c r="S192" s="89"/>
      <c r="T192" s="90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166</v>
      </c>
      <c r="AU192" s="14" t="s">
        <v>92</v>
      </c>
    </row>
    <row r="193" s="2" customFormat="1" ht="21.75" customHeight="1">
      <c r="A193" s="35"/>
      <c r="B193" s="36"/>
      <c r="C193" s="225" t="s">
        <v>280</v>
      </c>
      <c r="D193" s="225" t="s">
        <v>159</v>
      </c>
      <c r="E193" s="226" t="s">
        <v>1349</v>
      </c>
      <c r="F193" s="227" t="s">
        <v>1350</v>
      </c>
      <c r="G193" s="228" t="s">
        <v>283</v>
      </c>
      <c r="H193" s="229">
        <v>2</v>
      </c>
      <c r="I193" s="230"/>
      <c r="J193" s="231">
        <f>ROUND(I193*H193,2)</f>
        <v>0</v>
      </c>
      <c r="K193" s="232"/>
      <c r="L193" s="41"/>
      <c r="M193" s="233" t="s">
        <v>1</v>
      </c>
      <c r="N193" s="234" t="s">
        <v>47</v>
      </c>
      <c r="O193" s="89"/>
      <c r="P193" s="235">
        <f>O193*H193</f>
        <v>0</v>
      </c>
      <c r="Q193" s="235">
        <v>0.00034000000000000002</v>
      </c>
      <c r="R193" s="235">
        <f>Q193*H193</f>
        <v>0.00068000000000000005</v>
      </c>
      <c r="S193" s="235">
        <v>0</v>
      </c>
      <c r="T193" s="23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7" t="s">
        <v>224</v>
      </c>
      <c r="AT193" s="237" t="s">
        <v>159</v>
      </c>
      <c r="AU193" s="237" t="s">
        <v>92</v>
      </c>
      <c r="AY193" s="14" t="s">
        <v>156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4" t="s">
        <v>164</v>
      </c>
      <c r="BK193" s="238">
        <f>ROUND(I193*H193,2)</f>
        <v>0</v>
      </c>
      <c r="BL193" s="14" t="s">
        <v>224</v>
      </c>
      <c r="BM193" s="237" t="s">
        <v>1805</v>
      </c>
    </row>
    <row r="194" s="2" customFormat="1">
      <c r="A194" s="35"/>
      <c r="B194" s="36"/>
      <c r="C194" s="37"/>
      <c r="D194" s="239" t="s">
        <v>166</v>
      </c>
      <c r="E194" s="37"/>
      <c r="F194" s="240" t="s">
        <v>1350</v>
      </c>
      <c r="G194" s="37"/>
      <c r="H194" s="37"/>
      <c r="I194" s="241"/>
      <c r="J194" s="37"/>
      <c r="K194" s="37"/>
      <c r="L194" s="41"/>
      <c r="M194" s="242"/>
      <c r="N194" s="243"/>
      <c r="O194" s="89"/>
      <c r="P194" s="89"/>
      <c r="Q194" s="89"/>
      <c r="R194" s="89"/>
      <c r="S194" s="89"/>
      <c r="T194" s="90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166</v>
      </c>
      <c r="AU194" s="14" t="s">
        <v>92</v>
      </c>
    </row>
    <row r="195" s="2" customFormat="1" ht="21.75" customHeight="1">
      <c r="A195" s="35"/>
      <c r="B195" s="36"/>
      <c r="C195" s="225" t="s">
        <v>285</v>
      </c>
      <c r="D195" s="225" t="s">
        <v>159</v>
      </c>
      <c r="E195" s="226" t="s">
        <v>1352</v>
      </c>
      <c r="F195" s="227" t="s">
        <v>1353</v>
      </c>
      <c r="G195" s="228" t="s">
        <v>210</v>
      </c>
      <c r="H195" s="229">
        <v>0.0080000000000000002</v>
      </c>
      <c r="I195" s="230"/>
      <c r="J195" s="231">
        <f>ROUND(I195*H195,2)</f>
        <v>0</v>
      </c>
      <c r="K195" s="232"/>
      <c r="L195" s="41"/>
      <c r="M195" s="233" t="s">
        <v>1</v>
      </c>
      <c r="N195" s="234" t="s">
        <v>47</v>
      </c>
      <c r="O195" s="89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7" t="s">
        <v>224</v>
      </c>
      <c r="AT195" s="237" t="s">
        <v>159</v>
      </c>
      <c r="AU195" s="237" t="s">
        <v>92</v>
      </c>
      <c r="AY195" s="14" t="s">
        <v>156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4" t="s">
        <v>164</v>
      </c>
      <c r="BK195" s="238">
        <f>ROUND(I195*H195,2)</f>
        <v>0</v>
      </c>
      <c r="BL195" s="14" t="s">
        <v>224</v>
      </c>
      <c r="BM195" s="237" t="s">
        <v>1806</v>
      </c>
    </row>
    <row r="196" s="2" customFormat="1">
      <c r="A196" s="35"/>
      <c r="B196" s="36"/>
      <c r="C196" s="37"/>
      <c r="D196" s="239" t="s">
        <v>166</v>
      </c>
      <c r="E196" s="37"/>
      <c r="F196" s="240" t="s">
        <v>1355</v>
      </c>
      <c r="G196" s="37"/>
      <c r="H196" s="37"/>
      <c r="I196" s="241"/>
      <c r="J196" s="37"/>
      <c r="K196" s="37"/>
      <c r="L196" s="41"/>
      <c r="M196" s="242"/>
      <c r="N196" s="243"/>
      <c r="O196" s="89"/>
      <c r="P196" s="89"/>
      <c r="Q196" s="89"/>
      <c r="R196" s="89"/>
      <c r="S196" s="89"/>
      <c r="T196" s="90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166</v>
      </c>
      <c r="AU196" s="14" t="s">
        <v>92</v>
      </c>
    </row>
    <row r="197" s="12" customFormat="1" ht="22.8" customHeight="1">
      <c r="A197" s="12"/>
      <c r="B197" s="209"/>
      <c r="C197" s="210"/>
      <c r="D197" s="211" t="s">
        <v>78</v>
      </c>
      <c r="E197" s="223" t="s">
        <v>1356</v>
      </c>
      <c r="F197" s="223" t="s">
        <v>1357</v>
      </c>
      <c r="G197" s="210"/>
      <c r="H197" s="210"/>
      <c r="I197" s="213"/>
      <c r="J197" s="224">
        <f>BK197</f>
        <v>0</v>
      </c>
      <c r="K197" s="210"/>
      <c r="L197" s="215"/>
      <c r="M197" s="216"/>
      <c r="N197" s="217"/>
      <c r="O197" s="217"/>
      <c r="P197" s="218">
        <f>SUM(P198:P215)</f>
        <v>0</v>
      </c>
      <c r="Q197" s="217"/>
      <c r="R197" s="218">
        <f>SUM(R198:R215)</f>
        <v>0.26504999999999995</v>
      </c>
      <c r="S197" s="217"/>
      <c r="T197" s="219">
        <f>SUM(T198:T215)</f>
        <v>0.2732251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0" t="s">
        <v>92</v>
      </c>
      <c r="AT197" s="221" t="s">
        <v>78</v>
      </c>
      <c r="AU197" s="221" t="s">
        <v>86</v>
      </c>
      <c r="AY197" s="220" t="s">
        <v>156</v>
      </c>
      <c r="BK197" s="222">
        <f>SUM(BK198:BK215)</f>
        <v>0</v>
      </c>
    </row>
    <row r="198" s="2" customFormat="1" ht="16.5" customHeight="1">
      <c r="A198" s="35"/>
      <c r="B198" s="36"/>
      <c r="C198" s="225" t="s">
        <v>289</v>
      </c>
      <c r="D198" s="225" t="s">
        <v>159</v>
      </c>
      <c r="E198" s="226" t="s">
        <v>1358</v>
      </c>
      <c r="F198" s="227" t="s">
        <v>1359</v>
      </c>
      <c r="G198" s="228" t="s">
        <v>162</v>
      </c>
      <c r="H198" s="229">
        <v>24.43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0.01057</v>
      </c>
      <c r="T198" s="236">
        <f>S198*H198</f>
        <v>0.25822509999999999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1807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1359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37.8" customHeight="1">
      <c r="A200" s="35"/>
      <c r="B200" s="36"/>
      <c r="C200" s="225" t="s">
        <v>293</v>
      </c>
      <c r="D200" s="225" t="s">
        <v>159</v>
      </c>
      <c r="E200" s="226" t="s">
        <v>1808</v>
      </c>
      <c r="F200" s="227" t="s">
        <v>1809</v>
      </c>
      <c r="G200" s="228" t="s">
        <v>283</v>
      </c>
      <c r="H200" s="229">
        <v>1</v>
      </c>
      <c r="I200" s="230"/>
      <c r="J200" s="231">
        <f>ROUND(I200*H200,2)</f>
        <v>0</v>
      </c>
      <c r="K200" s="232"/>
      <c r="L200" s="41"/>
      <c r="M200" s="233" t="s">
        <v>1</v>
      </c>
      <c r="N200" s="234" t="s">
        <v>47</v>
      </c>
      <c r="O200" s="89"/>
      <c r="P200" s="235">
        <f>O200*H200</f>
        <v>0</v>
      </c>
      <c r="Q200" s="235">
        <v>0.012449999999999999</v>
      </c>
      <c r="R200" s="235">
        <f>Q200*H200</f>
        <v>0.012449999999999999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224</v>
      </c>
      <c r="AT200" s="237" t="s">
        <v>159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1810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1809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2" customFormat="1" ht="37.8" customHeight="1">
      <c r="A202" s="35"/>
      <c r="B202" s="36"/>
      <c r="C202" s="225" t="s">
        <v>297</v>
      </c>
      <c r="D202" s="225" t="s">
        <v>159</v>
      </c>
      <c r="E202" s="226" t="s">
        <v>1811</v>
      </c>
      <c r="F202" s="227" t="s">
        <v>1812</v>
      </c>
      <c r="G202" s="228" t="s">
        <v>283</v>
      </c>
      <c r="H202" s="229">
        <v>1</v>
      </c>
      <c r="I202" s="230"/>
      <c r="J202" s="231">
        <f>ROUND(I202*H202,2)</f>
        <v>0</v>
      </c>
      <c r="K202" s="232"/>
      <c r="L202" s="41"/>
      <c r="M202" s="233" t="s">
        <v>1</v>
      </c>
      <c r="N202" s="234" t="s">
        <v>47</v>
      </c>
      <c r="O202" s="89"/>
      <c r="P202" s="235">
        <f>O202*H202</f>
        <v>0</v>
      </c>
      <c r="Q202" s="235">
        <v>0.0309</v>
      </c>
      <c r="R202" s="235">
        <f>Q202*H202</f>
        <v>0.0309</v>
      </c>
      <c r="S202" s="235">
        <v>0</v>
      </c>
      <c r="T202" s="23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7" t="s">
        <v>224</v>
      </c>
      <c r="AT202" s="237" t="s">
        <v>159</v>
      </c>
      <c r="AU202" s="237" t="s">
        <v>92</v>
      </c>
      <c r="AY202" s="14" t="s">
        <v>156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4" t="s">
        <v>164</v>
      </c>
      <c r="BK202" s="238">
        <f>ROUND(I202*H202,2)</f>
        <v>0</v>
      </c>
      <c r="BL202" s="14" t="s">
        <v>224</v>
      </c>
      <c r="BM202" s="237" t="s">
        <v>1813</v>
      </c>
    </row>
    <row r="203" s="2" customFormat="1">
      <c r="A203" s="35"/>
      <c r="B203" s="36"/>
      <c r="C203" s="37"/>
      <c r="D203" s="239" t="s">
        <v>166</v>
      </c>
      <c r="E203" s="37"/>
      <c r="F203" s="240" t="s">
        <v>1812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92</v>
      </c>
    </row>
    <row r="204" s="2" customFormat="1" ht="37.8" customHeight="1">
      <c r="A204" s="35"/>
      <c r="B204" s="36"/>
      <c r="C204" s="225" t="s">
        <v>248</v>
      </c>
      <c r="D204" s="225" t="s">
        <v>159</v>
      </c>
      <c r="E204" s="226" t="s">
        <v>1814</v>
      </c>
      <c r="F204" s="227" t="s">
        <v>1815</v>
      </c>
      <c r="G204" s="228" t="s">
        <v>283</v>
      </c>
      <c r="H204" s="229">
        <v>1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0.034799999999999998</v>
      </c>
      <c r="R204" s="235">
        <f>Q204*H204</f>
        <v>0.034799999999999998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1816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1815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37.8" customHeight="1">
      <c r="A206" s="35"/>
      <c r="B206" s="36"/>
      <c r="C206" s="225" t="s">
        <v>307</v>
      </c>
      <c r="D206" s="225" t="s">
        <v>159</v>
      </c>
      <c r="E206" s="226" t="s">
        <v>1817</v>
      </c>
      <c r="F206" s="227" t="s">
        <v>1818</v>
      </c>
      <c r="G206" s="228" t="s">
        <v>283</v>
      </c>
      <c r="H206" s="229">
        <v>1</v>
      </c>
      <c r="I206" s="230"/>
      <c r="J206" s="231">
        <f>ROUND(I206*H206,2)</f>
        <v>0</v>
      </c>
      <c r="K206" s="232"/>
      <c r="L206" s="41"/>
      <c r="M206" s="233" t="s">
        <v>1</v>
      </c>
      <c r="N206" s="234" t="s">
        <v>47</v>
      </c>
      <c r="O206" s="89"/>
      <c r="P206" s="235">
        <f>O206*H206</f>
        <v>0</v>
      </c>
      <c r="Q206" s="235">
        <v>0.066879999999999995</v>
      </c>
      <c r="R206" s="235">
        <f>Q206*H206</f>
        <v>0.066879999999999995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224</v>
      </c>
      <c r="AT206" s="237" t="s">
        <v>159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1819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1818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 ht="37.8" customHeight="1">
      <c r="A208" s="35"/>
      <c r="B208" s="36"/>
      <c r="C208" s="225" t="s">
        <v>311</v>
      </c>
      <c r="D208" s="225" t="s">
        <v>159</v>
      </c>
      <c r="E208" s="226" t="s">
        <v>1367</v>
      </c>
      <c r="F208" s="227" t="s">
        <v>1368</v>
      </c>
      <c r="G208" s="228" t="s">
        <v>283</v>
      </c>
      <c r="H208" s="229">
        <v>1</v>
      </c>
      <c r="I208" s="230"/>
      <c r="J208" s="231">
        <f>ROUND(I208*H208,2)</f>
        <v>0</v>
      </c>
      <c r="K208" s="232"/>
      <c r="L208" s="41"/>
      <c r="M208" s="233" t="s">
        <v>1</v>
      </c>
      <c r="N208" s="234" t="s">
        <v>47</v>
      </c>
      <c r="O208" s="89"/>
      <c r="P208" s="235">
        <f>O208*H208</f>
        <v>0</v>
      </c>
      <c r="Q208" s="235">
        <v>0.080320000000000003</v>
      </c>
      <c r="R208" s="235">
        <f>Q208*H208</f>
        <v>0.080320000000000003</v>
      </c>
      <c r="S208" s="235">
        <v>0</v>
      </c>
      <c r="T208" s="23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7" t="s">
        <v>224</v>
      </c>
      <c r="AT208" s="237" t="s">
        <v>159</v>
      </c>
      <c r="AU208" s="237" t="s">
        <v>92</v>
      </c>
      <c r="AY208" s="14" t="s">
        <v>156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4" t="s">
        <v>164</v>
      </c>
      <c r="BK208" s="238">
        <f>ROUND(I208*H208,2)</f>
        <v>0</v>
      </c>
      <c r="BL208" s="14" t="s">
        <v>224</v>
      </c>
      <c r="BM208" s="237" t="s">
        <v>1820</v>
      </c>
    </row>
    <row r="209" s="2" customFormat="1">
      <c r="A209" s="35"/>
      <c r="B209" s="36"/>
      <c r="C209" s="37"/>
      <c r="D209" s="239" t="s">
        <v>166</v>
      </c>
      <c r="E209" s="37"/>
      <c r="F209" s="240" t="s">
        <v>1368</v>
      </c>
      <c r="G209" s="37"/>
      <c r="H209" s="37"/>
      <c r="I209" s="241"/>
      <c r="J209" s="37"/>
      <c r="K209" s="37"/>
      <c r="L209" s="41"/>
      <c r="M209" s="242"/>
      <c r="N209" s="243"/>
      <c r="O209" s="89"/>
      <c r="P209" s="89"/>
      <c r="Q209" s="89"/>
      <c r="R209" s="89"/>
      <c r="S209" s="89"/>
      <c r="T209" s="90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92</v>
      </c>
    </row>
    <row r="210" s="2" customFormat="1" ht="33" customHeight="1">
      <c r="A210" s="35"/>
      <c r="B210" s="36"/>
      <c r="C210" s="244" t="s">
        <v>315</v>
      </c>
      <c r="D210" s="244" t="s">
        <v>245</v>
      </c>
      <c r="E210" s="245" t="s">
        <v>1373</v>
      </c>
      <c r="F210" s="246" t="s">
        <v>1821</v>
      </c>
      <c r="G210" s="247" t="s">
        <v>283</v>
      </c>
      <c r="H210" s="248">
        <v>1</v>
      </c>
      <c r="I210" s="249"/>
      <c r="J210" s="250">
        <f>ROUND(I210*H210,2)</f>
        <v>0</v>
      </c>
      <c r="K210" s="251"/>
      <c r="L210" s="252"/>
      <c r="M210" s="253" t="s">
        <v>1</v>
      </c>
      <c r="N210" s="254" t="s">
        <v>47</v>
      </c>
      <c r="O210" s="89"/>
      <c r="P210" s="235">
        <f>O210*H210</f>
        <v>0</v>
      </c>
      <c r="Q210" s="235">
        <v>0.0395</v>
      </c>
      <c r="R210" s="235">
        <f>Q210*H210</f>
        <v>0.0395</v>
      </c>
      <c r="S210" s="235">
        <v>0</v>
      </c>
      <c r="T210" s="23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7" t="s">
        <v>248</v>
      </c>
      <c r="AT210" s="237" t="s">
        <v>245</v>
      </c>
      <c r="AU210" s="237" t="s">
        <v>92</v>
      </c>
      <c r="AY210" s="14" t="s">
        <v>156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4" t="s">
        <v>164</v>
      </c>
      <c r="BK210" s="238">
        <f>ROUND(I210*H210,2)</f>
        <v>0</v>
      </c>
      <c r="BL210" s="14" t="s">
        <v>224</v>
      </c>
      <c r="BM210" s="237" t="s">
        <v>1822</v>
      </c>
    </row>
    <row r="211" s="2" customFormat="1">
      <c r="A211" s="35"/>
      <c r="B211" s="36"/>
      <c r="C211" s="37"/>
      <c r="D211" s="239" t="s">
        <v>166</v>
      </c>
      <c r="E211" s="37"/>
      <c r="F211" s="240" t="s">
        <v>1821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166</v>
      </c>
      <c r="AU211" s="14" t="s">
        <v>92</v>
      </c>
    </row>
    <row r="212" s="2" customFormat="1" ht="24.15" customHeight="1">
      <c r="A212" s="35"/>
      <c r="B212" s="36"/>
      <c r="C212" s="225" t="s">
        <v>319</v>
      </c>
      <c r="D212" s="225" t="s">
        <v>159</v>
      </c>
      <c r="E212" s="226" t="s">
        <v>1379</v>
      </c>
      <c r="F212" s="227" t="s">
        <v>1380</v>
      </c>
      <c r="G212" s="228" t="s">
        <v>283</v>
      </c>
      <c r="H212" s="229">
        <v>20</v>
      </c>
      <c r="I212" s="230"/>
      <c r="J212" s="231">
        <f>ROUND(I212*H212,2)</f>
        <v>0</v>
      </c>
      <c r="K212" s="232"/>
      <c r="L212" s="41"/>
      <c r="M212" s="233" t="s">
        <v>1</v>
      </c>
      <c r="N212" s="234" t="s">
        <v>47</v>
      </c>
      <c r="O212" s="89"/>
      <c r="P212" s="235">
        <f>O212*H212</f>
        <v>0</v>
      </c>
      <c r="Q212" s="235">
        <v>1.0000000000000001E-05</v>
      </c>
      <c r="R212" s="235">
        <f>Q212*H212</f>
        <v>0.00020000000000000001</v>
      </c>
      <c r="S212" s="235">
        <v>0.00075000000000000002</v>
      </c>
      <c r="T212" s="236">
        <f>S212*H212</f>
        <v>0.014999999999999999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224</v>
      </c>
      <c r="AT212" s="237" t="s">
        <v>159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1823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1380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24.15" customHeight="1">
      <c r="A214" s="35"/>
      <c r="B214" s="36"/>
      <c r="C214" s="225" t="s">
        <v>323</v>
      </c>
      <c r="D214" s="225" t="s">
        <v>159</v>
      </c>
      <c r="E214" s="226" t="s">
        <v>1382</v>
      </c>
      <c r="F214" s="227" t="s">
        <v>1383</v>
      </c>
      <c r="G214" s="228" t="s">
        <v>210</v>
      </c>
      <c r="H214" s="229">
        <v>0.26500000000000001</v>
      </c>
      <c r="I214" s="230"/>
      <c r="J214" s="231">
        <f>ROUND(I214*H214,2)</f>
        <v>0</v>
      </c>
      <c r="K214" s="232"/>
      <c r="L214" s="41"/>
      <c r="M214" s="233" t="s">
        <v>1</v>
      </c>
      <c r="N214" s="234" t="s">
        <v>47</v>
      </c>
      <c r="O214" s="89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224</v>
      </c>
      <c r="AT214" s="237" t="s">
        <v>159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1824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1385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12" customFormat="1" ht="22.8" customHeight="1">
      <c r="A216" s="12"/>
      <c r="B216" s="209"/>
      <c r="C216" s="210"/>
      <c r="D216" s="211" t="s">
        <v>78</v>
      </c>
      <c r="E216" s="223" t="s">
        <v>1386</v>
      </c>
      <c r="F216" s="223" t="s">
        <v>1387</v>
      </c>
      <c r="G216" s="210"/>
      <c r="H216" s="210"/>
      <c r="I216" s="213"/>
      <c r="J216" s="224">
        <f>BK216</f>
        <v>0</v>
      </c>
      <c r="K216" s="210"/>
      <c r="L216" s="215"/>
      <c r="M216" s="216"/>
      <c r="N216" s="217"/>
      <c r="O216" s="217"/>
      <c r="P216" s="218">
        <f>SUM(P217:P220)</f>
        <v>0</v>
      </c>
      <c r="Q216" s="217"/>
      <c r="R216" s="218">
        <f>SUM(R217:R220)</f>
        <v>0</v>
      </c>
      <c r="S216" s="217"/>
      <c r="T216" s="219">
        <f>SUM(T217:T220)</f>
        <v>0.00132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0" t="s">
        <v>92</v>
      </c>
      <c r="AT216" s="221" t="s">
        <v>78</v>
      </c>
      <c r="AU216" s="221" t="s">
        <v>86</v>
      </c>
      <c r="AY216" s="220" t="s">
        <v>156</v>
      </c>
      <c r="BK216" s="222">
        <f>SUM(BK217:BK220)</f>
        <v>0</v>
      </c>
    </row>
    <row r="217" s="2" customFormat="1" ht="24.15" customHeight="1">
      <c r="A217" s="35"/>
      <c r="B217" s="36"/>
      <c r="C217" s="225" t="s">
        <v>327</v>
      </c>
      <c r="D217" s="225" t="s">
        <v>159</v>
      </c>
      <c r="E217" s="226" t="s">
        <v>1388</v>
      </c>
      <c r="F217" s="227" t="s">
        <v>1389</v>
      </c>
      <c r="G217" s="228" t="s">
        <v>182</v>
      </c>
      <c r="H217" s="229">
        <v>0.29999999999999999</v>
      </c>
      <c r="I217" s="230"/>
      <c r="J217" s="231">
        <f>ROUND(I217*H217,2)</f>
        <v>0</v>
      </c>
      <c r="K217" s="232"/>
      <c r="L217" s="41"/>
      <c r="M217" s="233" t="s">
        <v>1</v>
      </c>
      <c r="N217" s="234" t="s">
        <v>47</v>
      </c>
      <c r="O217" s="89"/>
      <c r="P217" s="235">
        <f>O217*H217</f>
        <v>0</v>
      </c>
      <c r="Q217" s="235">
        <v>0</v>
      </c>
      <c r="R217" s="235">
        <f>Q217*H217</f>
        <v>0</v>
      </c>
      <c r="S217" s="235">
        <v>0.0022000000000000001</v>
      </c>
      <c r="T217" s="236">
        <f>S217*H217</f>
        <v>0.00066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224</v>
      </c>
      <c r="AT217" s="237" t="s">
        <v>159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1825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1389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24.15" customHeight="1">
      <c r="A219" s="35"/>
      <c r="B219" s="36"/>
      <c r="C219" s="225" t="s">
        <v>331</v>
      </c>
      <c r="D219" s="225" t="s">
        <v>159</v>
      </c>
      <c r="E219" s="226" t="s">
        <v>1391</v>
      </c>
      <c r="F219" s="227" t="s">
        <v>1392</v>
      </c>
      <c r="G219" s="228" t="s">
        <v>182</v>
      </c>
      <c r="H219" s="229">
        <v>0.29999999999999999</v>
      </c>
      <c r="I219" s="230"/>
      <c r="J219" s="231">
        <f>ROUND(I219*H219,2)</f>
        <v>0</v>
      </c>
      <c r="K219" s="232"/>
      <c r="L219" s="41"/>
      <c r="M219" s="233" t="s">
        <v>1</v>
      </c>
      <c r="N219" s="234" t="s">
        <v>47</v>
      </c>
      <c r="O219" s="89"/>
      <c r="P219" s="235">
        <f>O219*H219</f>
        <v>0</v>
      </c>
      <c r="Q219" s="235">
        <v>0</v>
      </c>
      <c r="R219" s="235">
        <f>Q219*H219</f>
        <v>0</v>
      </c>
      <c r="S219" s="235">
        <v>0.0022000000000000001</v>
      </c>
      <c r="T219" s="236">
        <f>S219*H219</f>
        <v>0.00066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224</v>
      </c>
      <c r="AT219" s="237" t="s">
        <v>159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1826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1392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12" customFormat="1" ht="22.8" customHeight="1">
      <c r="A221" s="12"/>
      <c r="B221" s="209"/>
      <c r="C221" s="210"/>
      <c r="D221" s="211" t="s">
        <v>78</v>
      </c>
      <c r="E221" s="223" t="s">
        <v>1394</v>
      </c>
      <c r="F221" s="223" t="s">
        <v>1395</v>
      </c>
      <c r="G221" s="210"/>
      <c r="H221" s="210"/>
      <c r="I221" s="213"/>
      <c r="J221" s="224">
        <f>BK221</f>
        <v>0</v>
      </c>
      <c r="K221" s="210"/>
      <c r="L221" s="215"/>
      <c r="M221" s="216"/>
      <c r="N221" s="217"/>
      <c r="O221" s="217"/>
      <c r="P221" s="218">
        <f>SUM(P222:P227)</f>
        <v>0</v>
      </c>
      <c r="Q221" s="217"/>
      <c r="R221" s="218">
        <f>SUM(R222:R227)</f>
        <v>0.0080249999999999991</v>
      </c>
      <c r="S221" s="217"/>
      <c r="T221" s="219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92</v>
      </c>
      <c r="AT221" s="221" t="s">
        <v>78</v>
      </c>
      <c r="AU221" s="221" t="s">
        <v>86</v>
      </c>
      <c r="AY221" s="220" t="s">
        <v>156</v>
      </c>
      <c r="BK221" s="222">
        <f>SUM(BK222:BK227)</f>
        <v>0</v>
      </c>
    </row>
    <row r="222" s="2" customFormat="1" ht="21.75" customHeight="1">
      <c r="A222" s="35"/>
      <c r="B222" s="36"/>
      <c r="C222" s="225" t="s">
        <v>335</v>
      </c>
      <c r="D222" s="225" t="s">
        <v>159</v>
      </c>
      <c r="E222" s="226" t="s">
        <v>1396</v>
      </c>
      <c r="F222" s="227" t="s">
        <v>1397</v>
      </c>
      <c r="G222" s="228" t="s">
        <v>1398</v>
      </c>
      <c r="H222" s="229">
        <v>7.5</v>
      </c>
      <c r="I222" s="230"/>
      <c r="J222" s="231">
        <f>ROUND(I222*H222,2)</f>
        <v>0</v>
      </c>
      <c r="K222" s="232"/>
      <c r="L222" s="41"/>
      <c r="M222" s="233" t="s">
        <v>1</v>
      </c>
      <c r="N222" s="234" t="s">
        <v>47</v>
      </c>
      <c r="O222" s="89"/>
      <c r="P222" s="235">
        <f>O222*H222</f>
        <v>0</v>
      </c>
      <c r="Q222" s="235">
        <v>6.9999999999999994E-05</v>
      </c>
      <c r="R222" s="235">
        <f>Q222*H222</f>
        <v>0.00052499999999999997</v>
      </c>
      <c r="S222" s="235">
        <v>0</v>
      </c>
      <c r="T222" s="23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7" t="s">
        <v>224</v>
      </c>
      <c r="AT222" s="237" t="s">
        <v>159</v>
      </c>
      <c r="AU222" s="237" t="s">
        <v>92</v>
      </c>
      <c r="AY222" s="14" t="s">
        <v>156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4" t="s">
        <v>164</v>
      </c>
      <c r="BK222" s="238">
        <f>ROUND(I222*H222,2)</f>
        <v>0</v>
      </c>
      <c r="BL222" s="14" t="s">
        <v>224</v>
      </c>
      <c r="BM222" s="237" t="s">
        <v>1827</v>
      </c>
    </row>
    <row r="223" s="2" customFormat="1">
      <c r="A223" s="35"/>
      <c r="B223" s="36"/>
      <c r="C223" s="37"/>
      <c r="D223" s="239" t="s">
        <v>166</v>
      </c>
      <c r="E223" s="37"/>
      <c r="F223" s="240" t="s">
        <v>1397</v>
      </c>
      <c r="G223" s="37"/>
      <c r="H223" s="37"/>
      <c r="I223" s="241"/>
      <c r="J223" s="37"/>
      <c r="K223" s="37"/>
      <c r="L223" s="41"/>
      <c r="M223" s="242"/>
      <c r="N223" s="243"/>
      <c r="O223" s="89"/>
      <c r="P223" s="89"/>
      <c r="Q223" s="89"/>
      <c r="R223" s="89"/>
      <c r="S223" s="89"/>
      <c r="T223" s="90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166</v>
      </c>
      <c r="AU223" s="14" t="s">
        <v>92</v>
      </c>
    </row>
    <row r="224" s="2" customFormat="1" ht="16.5" customHeight="1">
      <c r="A224" s="35"/>
      <c r="B224" s="36"/>
      <c r="C224" s="244" t="s">
        <v>339</v>
      </c>
      <c r="D224" s="244" t="s">
        <v>245</v>
      </c>
      <c r="E224" s="245" t="s">
        <v>1400</v>
      </c>
      <c r="F224" s="246" t="s">
        <v>1401</v>
      </c>
      <c r="G224" s="247" t="s">
        <v>1398</v>
      </c>
      <c r="H224" s="248">
        <v>7.5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47</v>
      </c>
      <c r="O224" s="89"/>
      <c r="P224" s="235">
        <f>O224*H224</f>
        <v>0</v>
      </c>
      <c r="Q224" s="235">
        <v>0.001</v>
      </c>
      <c r="R224" s="235">
        <f>Q224*H224</f>
        <v>0.0074999999999999997</v>
      </c>
      <c r="S224" s="235">
        <v>0</v>
      </c>
      <c r="T224" s="23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7" t="s">
        <v>248</v>
      </c>
      <c r="AT224" s="237" t="s">
        <v>245</v>
      </c>
      <c r="AU224" s="237" t="s">
        <v>92</v>
      </c>
      <c r="AY224" s="14" t="s">
        <v>156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4" t="s">
        <v>164</v>
      </c>
      <c r="BK224" s="238">
        <f>ROUND(I224*H224,2)</f>
        <v>0</v>
      </c>
      <c r="BL224" s="14" t="s">
        <v>224</v>
      </c>
      <c r="BM224" s="237" t="s">
        <v>1828</v>
      </c>
    </row>
    <row r="225" s="2" customFormat="1">
      <c r="A225" s="35"/>
      <c r="B225" s="36"/>
      <c r="C225" s="37"/>
      <c r="D225" s="239" t="s">
        <v>166</v>
      </c>
      <c r="E225" s="37"/>
      <c r="F225" s="240" t="s">
        <v>1401</v>
      </c>
      <c r="G225" s="37"/>
      <c r="H225" s="37"/>
      <c r="I225" s="241"/>
      <c r="J225" s="37"/>
      <c r="K225" s="37"/>
      <c r="L225" s="41"/>
      <c r="M225" s="242"/>
      <c r="N225" s="243"/>
      <c r="O225" s="89"/>
      <c r="P225" s="89"/>
      <c r="Q225" s="89"/>
      <c r="R225" s="89"/>
      <c r="S225" s="89"/>
      <c r="T225" s="90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166</v>
      </c>
      <c r="AU225" s="14" t="s">
        <v>92</v>
      </c>
    </row>
    <row r="226" s="2" customFormat="1" ht="24.15" customHeight="1">
      <c r="A226" s="35"/>
      <c r="B226" s="36"/>
      <c r="C226" s="225" t="s">
        <v>344</v>
      </c>
      <c r="D226" s="225" t="s">
        <v>159</v>
      </c>
      <c r="E226" s="226" t="s">
        <v>1403</v>
      </c>
      <c r="F226" s="227" t="s">
        <v>1404</v>
      </c>
      <c r="G226" s="228" t="s">
        <v>210</v>
      </c>
      <c r="H226" s="229">
        <v>0.0080000000000000002</v>
      </c>
      <c r="I226" s="230"/>
      <c r="J226" s="231">
        <f>ROUND(I226*H226,2)</f>
        <v>0</v>
      </c>
      <c r="K226" s="232"/>
      <c r="L226" s="41"/>
      <c r="M226" s="233" t="s">
        <v>1</v>
      </c>
      <c r="N226" s="234" t="s">
        <v>47</v>
      </c>
      <c r="O226" s="89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7" t="s">
        <v>224</v>
      </c>
      <c r="AT226" s="237" t="s">
        <v>159</v>
      </c>
      <c r="AU226" s="237" t="s">
        <v>92</v>
      </c>
      <c r="AY226" s="14" t="s">
        <v>156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4" t="s">
        <v>164</v>
      </c>
      <c r="BK226" s="238">
        <f>ROUND(I226*H226,2)</f>
        <v>0</v>
      </c>
      <c r="BL226" s="14" t="s">
        <v>224</v>
      </c>
      <c r="BM226" s="237" t="s">
        <v>1829</v>
      </c>
    </row>
    <row r="227" s="2" customFormat="1">
      <c r="A227" s="35"/>
      <c r="B227" s="36"/>
      <c r="C227" s="37"/>
      <c r="D227" s="239" t="s">
        <v>166</v>
      </c>
      <c r="E227" s="37"/>
      <c r="F227" s="240" t="s">
        <v>1406</v>
      </c>
      <c r="G227" s="37"/>
      <c r="H227" s="37"/>
      <c r="I227" s="241"/>
      <c r="J227" s="37"/>
      <c r="K227" s="37"/>
      <c r="L227" s="41"/>
      <c r="M227" s="242"/>
      <c r="N227" s="243"/>
      <c r="O227" s="89"/>
      <c r="P227" s="89"/>
      <c r="Q227" s="89"/>
      <c r="R227" s="89"/>
      <c r="S227" s="89"/>
      <c r="T227" s="90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166</v>
      </c>
      <c r="AU227" s="14" t="s">
        <v>92</v>
      </c>
    </row>
    <row r="228" s="12" customFormat="1" ht="22.8" customHeight="1">
      <c r="A228" s="12"/>
      <c r="B228" s="209"/>
      <c r="C228" s="210"/>
      <c r="D228" s="211" t="s">
        <v>78</v>
      </c>
      <c r="E228" s="223" t="s">
        <v>1407</v>
      </c>
      <c r="F228" s="223" t="s">
        <v>1408</v>
      </c>
      <c r="G228" s="210"/>
      <c r="H228" s="210"/>
      <c r="I228" s="213"/>
      <c r="J228" s="224">
        <f>BK228</f>
        <v>0</v>
      </c>
      <c r="K228" s="210"/>
      <c r="L228" s="215"/>
      <c r="M228" s="216"/>
      <c r="N228" s="217"/>
      <c r="O228" s="217"/>
      <c r="P228" s="218">
        <f>SUM(P229:P234)</f>
        <v>0</v>
      </c>
      <c r="Q228" s="217"/>
      <c r="R228" s="218">
        <f>SUM(R229:R234)</f>
        <v>0.00037999999999999997</v>
      </c>
      <c r="S228" s="217"/>
      <c r="T228" s="219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0" t="s">
        <v>92</v>
      </c>
      <c r="AT228" s="221" t="s">
        <v>78</v>
      </c>
      <c r="AU228" s="221" t="s">
        <v>86</v>
      </c>
      <c r="AY228" s="220" t="s">
        <v>156</v>
      </c>
      <c r="BK228" s="222">
        <f>SUM(BK229:BK234)</f>
        <v>0</v>
      </c>
    </row>
    <row r="229" s="2" customFormat="1" ht="24.15" customHeight="1">
      <c r="A229" s="35"/>
      <c r="B229" s="36"/>
      <c r="C229" s="225" t="s">
        <v>349</v>
      </c>
      <c r="D229" s="225" t="s">
        <v>159</v>
      </c>
      <c r="E229" s="226" t="s">
        <v>1409</v>
      </c>
      <c r="F229" s="227" t="s">
        <v>1410</v>
      </c>
      <c r="G229" s="228" t="s">
        <v>162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0.00013999999999999999</v>
      </c>
      <c r="R229" s="235">
        <f>Q229*H229</f>
        <v>0.00013999999999999999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1830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1410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25" t="s">
        <v>356</v>
      </c>
      <c r="D231" s="225" t="s">
        <v>159</v>
      </c>
      <c r="E231" s="226" t="s">
        <v>1412</v>
      </c>
      <c r="F231" s="227" t="s">
        <v>1413</v>
      </c>
      <c r="G231" s="228" t="s">
        <v>162</v>
      </c>
      <c r="H231" s="229">
        <v>1</v>
      </c>
      <c r="I231" s="230"/>
      <c r="J231" s="231">
        <f>ROUND(I231*H231,2)</f>
        <v>0</v>
      </c>
      <c r="K231" s="232"/>
      <c r="L231" s="41"/>
      <c r="M231" s="233" t="s">
        <v>1</v>
      </c>
      <c r="N231" s="234" t="s">
        <v>47</v>
      </c>
      <c r="O231" s="89"/>
      <c r="P231" s="235">
        <f>O231*H231</f>
        <v>0</v>
      </c>
      <c r="Q231" s="235">
        <v>0.00012</v>
      </c>
      <c r="R231" s="235">
        <f>Q231*H231</f>
        <v>0.00012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224</v>
      </c>
      <c r="AT231" s="237" t="s">
        <v>159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1831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1413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25" t="s">
        <v>360</v>
      </c>
      <c r="D233" s="225" t="s">
        <v>159</v>
      </c>
      <c r="E233" s="226" t="s">
        <v>1415</v>
      </c>
      <c r="F233" s="227" t="s">
        <v>1416</v>
      </c>
      <c r="G233" s="228" t="s">
        <v>162</v>
      </c>
      <c r="H233" s="229">
        <v>1</v>
      </c>
      <c r="I233" s="230"/>
      <c r="J233" s="231">
        <f>ROUND(I233*H233,2)</f>
        <v>0</v>
      </c>
      <c r="K233" s="232"/>
      <c r="L233" s="41"/>
      <c r="M233" s="233" t="s">
        <v>1</v>
      </c>
      <c r="N233" s="234" t="s">
        <v>47</v>
      </c>
      <c r="O233" s="89"/>
      <c r="P233" s="235">
        <f>O233*H233</f>
        <v>0</v>
      </c>
      <c r="Q233" s="235">
        <v>0.00012</v>
      </c>
      <c r="R233" s="235">
        <f>Q233*H233</f>
        <v>0.00012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224</v>
      </c>
      <c r="AT233" s="237" t="s">
        <v>159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1832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1416</v>
      </c>
      <c r="G234" s="37"/>
      <c r="H234" s="37"/>
      <c r="I234" s="241"/>
      <c r="J234" s="37"/>
      <c r="K234" s="37"/>
      <c r="L234" s="41"/>
      <c r="M234" s="255"/>
      <c r="N234" s="256"/>
      <c r="O234" s="257"/>
      <c r="P234" s="257"/>
      <c r="Q234" s="257"/>
      <c r="R234" s="257"/>
      <c r="S234" s="257"/>
      <c r="T234" s="258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6.96" customHeight="1">
      <c r="A235" s="35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41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sheet="1" autoFilter="0" formatColumns="0" formatRows="0" objects="1" scenarios="1" spinCount="100000" saltValue="OwycUK8MmuULHCqwfSWkdCcoHHkv9knVK+5NV/lgH4y3mPuWzrnii3akzQ/dbmvIMU7nA4VY76j9FxUJYALDfw==" hashValue="yaqSvk1FLUdUQ6WYn284gwveXRzjCjwD0KxNL0wyt/6nvZJIXd+Mxap79cUHlaOGPBCAMlp8eKV0YXnSPDd7mQ==" algorithmName="SHA-512" password="CC35"/>
  <autoFilter ref="C130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1483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1418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ROUND(J126,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ROUND((SUM(BE126:BE168)),  2)</f>
        <v>0</v>
      </c>
      <c r="G35" s="35"/>
      <c r="H35" s="35"/>
      <c r="I35" s="162">
        <v>0.20999999999999999</v>
      </c>
      <c r="J35" s="161">
        <f>ROUND(((SUM(BE126:BE168))*I35),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ROUND((SUM(BF126:BF168)),  2)</f>
        <v>0</v>
      </c>
      <c r="G36" s="35"/>
      <c r="H36" s="35"/>
      <c r="I36" s="162">
        <v>0.12</v>
      </c>
      <c r="J36" s="161">
        <f>ROUND(((SUM(BF126:BF168))*I36),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ROUND((SUM(BG126:BG168)),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ROUND((SUM(BH126:BH168)),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ROUND((SUM(BI126:BI168)),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1483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05 - NTL rozvod plynu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J126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133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1419</v>
      </c>
      <c r="E100" s="194"/>
      <c r="F100" s="194"/>
      <c r="G100" s="194"/>
      <c r="H100" s="194"/>
      <c r="I100" s="194"/>
      <c r="J100" s="195">
        <f>J128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527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1420</v>
      </c>
      <c r="E102" s="194"/>
      <c r="F102" s="194"/>
      <c r="G102" s="194"/>
      <c r="H102" s="194"/>
      <c r="I102" s="194"/>
      <c r="J102" s="195">
        <f>J156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1421</v>
      </c>
      <c r="E103" s="194"/>
      <c r="F103" s="194"/>
      <c r="G103" s="194"/>
      <c r="H103" s="194"/>
      <c r="I103" s="194"/>
      <c r="J103" s="195">
        <f>J159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529</v>
      </c>
      <c r="E104" s="189"/>
      <c r="F104" s="189"/>
      <c r="G104" s="189"/>
      <c r="H104" s="189"/>
      <c r="I104" s="189"/>
      <c r="J104" s="190">
        <f>J162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1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141</v>
      </c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Běšiny ON - oprava bytové části</v>
      </c>
      <c r="F114" s="29"/>
      <c r="G114" s="29"/>
      <c r="H114" s="29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119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1" t="s">
        <v>1483</v>
      </c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121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4" t="str">
        <f>E11</f>
        <v>PS 05 - NTL rozvod plynu</v>
      </c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Běšiny 31, 33901 Klatovy</v>
      </c>
      <c r="G120" s="37"/>
      <c r="H120" s="37"/>
      <c r="I120" s="29" t="s">
        <v>22</v>
      </c>
      <c r="J120" s="77" t="str">
        <f>IF(J14="","",J14)</f>
        <v>30. 9. 2023</v>
      </c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29" t="s">
        <v>24</v>
      </c>
      <c r="D122" s="37"/>
      <c r="E122" s="37"/>
      <c r="F122" s="24" t="str">
        <f>E17</f>
        <v>Správa železnic, s.o.,Dlážděná 1003/7, Praha 1</v>
      </c>
      <c r="G122" s="37"/>
      <c r="H122" s="37"/>
      <c r="I122" s="29" t="s">
        <v>32</v>
      </c>
      <c r="J122" s="33" t="str">
        <f>E23</f>
        <v>SILETI CZ s.r.o.,Novovysočanská 2746/1, Praha 3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40.05" customHeight="1">
      <c r="A123" s="35"/>
      <c r="B123" s="36"/>
      <c r="C123" s="29" t="s">
        <v>30</v>
      </c>
      <c r="D123" s="37"/>
      <c r="E123" s="37"/>
      <c r="F123" s="24" t="str">
        <f>IF(E20="","",E20)</f>
        <v>Vyplň údaj</v>
      </c>
      <c r="G123" s="37"/>
      <c r="H123" s="37"/>
      <c r="I123" s="29" t="s">
        <v>37</v>
      </c>
      <c r="J123" s="33" t="str">
        <f>E26</f>
        <v>SILETI CZ s.r.o.,Novovysočanská 2746/1, Praha 3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7"/>
      <c r="B125" s="198"/>
      <c r="C125" s="199" t="s">
        <v>142</v>
      </c>
      <c r="D125" s="200" t="s">
        <v>64</v>
      </c>
      <c r="E125" s="200" t="s">
        <v>60</v>
      </c>
      <c r="F125" s="200" t="s">
        <v>61</v>
      </c>
      <c r="G125" s="200" t="s">
        <v>143</v>
      </c>
      <c r="H125" s="200" t="s">
        <v>144</v>
      </c>
      <c r="I125" s="200" t="s">
        <v>145</v>
      </c>
      <c r="J125" s="201" t="s">
        <v>125</v>
      </c>
      <c r="K125" s="202" t="s">
        <v>146</v>
      </c>
      <c r="L125" s="203"/>
      <c r="M125" s="98" t="s">
        <v>1</v>
      </c>
      <c r="N125" s="99" t="s">
        <v>43</v>
      </c>
      <c r="O125" s="99" t="s">
        <v>147</v>
      </c>
      <c r="P125" s="99" t="s">
        <v>148</v>
      </c>
      <c r="Q125" s="99" t="s">
        <v>149</v>
      </c>
      <c r="R125" s="99" t="s">
        <v>150</v>
      </c>
      <c r="S125" s="99" t="s">
        <v>151</v>
      </c>
      <c r="T125" s="100" t="s">
        <v>152</v>
      </c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</row>
    <row r="126" s="2" customFormat="1" ht="22.8" customHeight="1">
      <c r="A126" s="35"/>
      <c r="B126" s="36"/>
      <c r="C126" s="105" t="s">
        <v>153</v>
      </c>
      <c r="D126" s="37"/>
      <c r="E126" s="37"/>
      <c r="F126" s="37"/>
      <c r="G126" s="37"/>
      <c r="H126" s="37"/>
      <c r="I126" s="37"/>
      <c r="J126" s="204">
        <f>BK126</f>
        <v>0</v>
      </c>
      <c r="K126" s="37"/>
      <c r="L126" s="41"/>
      <c r="M126" s="101"/>
      <c r="N126" s="205"/>
      <c r="O126" s="102"/>
      <c r="P126" s="206">
        <f>P127+P155+P162</f>
        <v>0</v>
      </c>
      <c r="Q126" s="102"/>
      <c r="R126" s="206">
        <f>R127+R155+R162</f>
        <v>0.015509999999999998</v>
      </c>
      <c r="S126" s="102"/>
      <c r="T126" s="207">
        <f>T127+T155+T162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78</v>
      </c>
      <c r="AU126" s="14" t="s">
        <v>127</v>
      </c>
      <c r="BK126" s="208">
        <f>BK127+BK155+BK162</f>
        <v>0</v>
      </c>
    </row>
    <row r="127" s="12" customFormat="1" ht="25.92" customHeight="1">
      <c r="A127" s="12"/>
      <c r="B127" s="209"/>
      <c r="C127" s="210"/>
      <c r="D127" s="211" t="s">
        <v>78</v>
      </c>
      <c r="E127" s="212" t="s">
        <v>236</v>
      </c>
      <c r="F127" s="212" t="s">
        <v>237</v>
      </c>
      <c r="G127" s="210"/>
      <c r="H127" s="210"/>
      <c r="I127" s="213"/>
      <c r="J127" s="214">
        <f>BK127</f>
        <v>0</v>
      </c>
      <c r="K127" s="210"/>
      <c r="L127" s="215"/>
      <c r="M127" s="216"/>
      <c r="N127" s="217"/>
      <c r="O127" s="217"/>
      <c r="P127" s="218">
        <f>P128</f>
        <v>0</v>
      </c>
      <c r="Q127" s="217"/>
      <c r="R127" s="218">
        <f>R128</f>
        <v>0.015509999999999998</v>
      </c>
      <c r="S127" s="217"/>
      <c r="T127" s="21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92</v>
      </c>
      <c r="AT127" s="221" t="s">
        <v>78</v>
      </c>
      <c r="AU127" s="221" t="s">
        <v>79</v>
      </c>
      <c r="AY127" s="220" t="s">
        <v>156</v>
      </c>
      <c r="BK127" s="222">
        <f>BK128</f>
        <v>0</v>
      </c>
    </row>
    <row r="128" s="12" customFormat="1" ht="22.8" customHeight="1">
      <c r="A128" s="12"/>
      <c r="B128" s="209"/>
      <c r="C128" s="210"/>
      <c r="D128" s="211" t="s">
        <v>78</v>
      </c>
      <c r="E128" s="223" t="s">
        <v>1422</v>
      </c>
      <c r="F128" s="223" t="s">
        <v>1423</v>
      </c>
      <c r="G128" s="210"/>
      <c r="H128" s="210"/>
      <c r="I128" s="213"/>
      <c r="J128" s="224">
        <f>BK128</f>
        <v>0</v>
      </c>
      <c r="K128" s="210"/>
      <c r="L128" s="215"/>
      <c r="M128" s="216"/>
      <c r="N128" s="217"/>
      <c r="O128" s="217"/>
      <c r="P128" s="218">
        <f>SUM(P129:P154)</f>
        <v>0</v>
      </c>
      <c r="Q128" s="217"/>
      <c r="R128" s="218">
        <f>SUM(R129:R154)</f>
        <v>0.015509999999999998</v>
      </c>
      <c r="S128" s="217"/>
      <c r="T128" s="219">
        <f>SUM(T129:T154)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92</v>
      </c>
      <c r="AT128" s="221" t="s">
        <v>78</v>
      </c>
      <c r="AU128" s="221" t="s">
        <v>86</v>
      </c>
      <c r="AY128" s="220" t="s">
        <v>156</v>
      </c>
      <c r="BK128" s="222">
        <f>SUM(BK129:BK154)</f>
        <v>0</v>
      </c>
    </row>
    <row r="129" s="2" customFormat="1" ht="16.5" customHeight="1">
      <c r="A129" s="35"/>
      <c r="B129" s="36"/>
      <c r="C129" s="225" t="s">
        <v>86</v>
      </c>
      <c r="D129" s="225" t="s">
        <v>159</v>
      </c>
      <c r="E129" s="226" t="s">
        <v>1424</v>
      </c>
      <c r="F129" s="227" t="s">
        <v>1425</v>
      </c>
      <c r="G129" s="228" t="s">
        <v>182</v>
      </c>
      <c r="H129" s="229">
        <v>1</v>
      </c>
      <c r="I129" s="230"/>
      <c r="J129" s="231">
        <f>ROUND(I129*H129,2)</f>
        <v>0</v>
      </c>
      <c r="K129" s="232"/>
      <c r="L129" s="41"/>
      <c r="M129" s="233" t="s">
        <v>1</v>
      </c>
      <c r="N129" s="234" t="s">
        <v>47</v>
      </c>
      <c r="O129" s="89"/>
      <c r="P129" s="235">
        <f>O129*H129</f>
        <v>0</v>
      </c>
      <c r="Q129" s="235">
        <v>0.0025600000000000002</v>
      </c>
      <c r="R129" s="235">
        <f>Q129*H129</f>
        <v>0.0025600000000000002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224</v>
      </c>
      <c r="AT129" s="237" t="s">
        <v>159</v>
      </c>
      <c r="AU129" s="237" t="s">
        <v>92</v>
      </c>
      <c r="AY129" s="14" t="s">
        <v>156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164</v>
      </c>
      <c r="BK129" s="238">
        <f>ROUND(I129*H129,2)</f>
        <v>0</v>
      </c>
      <c r="BL129" s="14" t="s">
        <v>224</v>
      </c>
      <c r="BM129" s="237" t="s">
        <v>1833</v>
      </c>
    </row>
    <row r="130" s="2" customFormat="1">
      <c r="A130" s="35"/>
      <c r="B130" s="36"/>
      <c r="C130" s="37"/>
      <c r="D130" s="239" t="s">
        <v>166</v>
      </c>
      <c r="E130" s="37"/>
      <c r="F130" s="240" t="s">
        <v>1425</v>
      </c>
      <c r="G130" s="37"/>
      <c r="H130" s="37"/>
      <c r="I130" s="241"/>
      <c r="J130" s="37"/>
      <c r="K130" s="37"/>
      <c r="L130" s="41"/>
      <c r="M130" s="242"/>
      <c r="N130" s="243"/>
      <c r="O130" s="89"/>
      <c r="P130" s="89"/>
      <c r="Q130" s="89"/>
      <c r="R130" s="89"/>
      <c r="S130" s="89"/>
      <c r="T130" s="90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166</v>
      </c>
      <c r="AU130" s="14" t="s">
        <v>92</v>
      </c>
    </row>
    <row r="131" s="2" customFormat="1" ht="24.15" customHeight="1">
      <c r="A131" s="35"/>
      <c r="B131" s="36"/>
      <c r="C131" s="225" t="s">
        <v>92</v>
      </c>
      <c r="D131" s="225" t="s">
        <v>159</v>
      </c>
      <c r="E131" s="226" t="s">
        <v>1427</v>
      </c>
      <c r="F131" s="227" t="s">
        <v>1316</v>
      </c>
      <c r="G131" s="228" t="s">
        <v>182</v>
      </c>
      <c r="H131" s="229">
        <v>0.5</v>
      </c>
      <c r="I131" s="230"/>
      <c r="J131" s="231">
        <f>ROUND(I131*H131,2)</f>
        <v>0</v>
      </c>
      <c r="K131" s="232"/>
      <c r="L131" s="41"/>
      <c r="M131" s="233" t="s">
        <v>1</v>
      </c>
      <c r="N131" s="234" t="s">
        <v>47</v>
      </c>
      <c r="O131" s="89"/>
      <c r="P131" s="235">
        <f>O131*H131</f>
        <v>0</v>
      </c>
      <c r="Q131" s="235">
        <v>0.00069999999999999999</v>
      </c>
      <c r="R131" s="235">
        <f>Q131*H131</f>
        <v>0.00035</v>
      </c>
      <c r="S131" s="235">
        <v>0</v>
      </c>
      <c r="T131" s="23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7" t="s">
        <v>224</v>
      </c>
      <c r="AT131" s="237" t="s">
        <v>159</v>
      </c>
      <c r="AU131" s="237" t="s">
        <v>92</v>
      </c>
      <c r="AY131" s="14" t="s">
        <v>156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4" t="s">
        <v>164</v>
      </c>
      <c r="BK131" s="238">
        <f>ROUND(I131*H131,2)</f>
        <v>0</v>
      </c>
      <c r="BL131" s="14" t="s">
        <v>224</v>
      </c>
      <c r="BM131" s="237" t="s">
        <v>1834</v>
      </c>
    </row>
    <row r="132" s="2" customFormat="1">
      <c r="A132" s="35"/>
      <c r="B132" s="36"/>
      <c r="C132" s="37"/>
      <c r="D132" s="239" t="s">
        <v>166</v>
      </c>
      <c r="E132" s="37"/>
      <c r="F132" s="240" t="s">
        <v>1316</v>
      </c>
      <c r="G132" s="37"/>
      <c r="H132" s="37"/>
      <c r="I132" s="241"/>
      <c r="J132" s="37"/>
      <c r="K132" s="37"/>
      <c r="L132" s="41"/>
      <c r="M132" s="242"/>
      <c r="N132" s="243"/>
      <c r="O132" s="89"/>
      <c r="P132" s="89"/>
      <c r="Q132" s="89"/>
      <c r="R132" s="89"/>
      <c r="S132" s="89"/>
      <c r="T132" s="90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166</v>
      </c>
      <c r="AU132" s="14" t="s">
        <v>92</v>
      </c>
    </row>
    <row r="133" s="2" customFormat="1" ht="24.15" customHeight="1">
      <c r="A133" s="35"/>
      <c r="B133" s="36"/>
      <c r="C133" s="225" t="s">
        <v>170</v>
      </c>
      <c r="D133" s="225" t="s">
        <v>159</v>
      </c>
      <c r="E133" s="226" t="s">
        <v>1429</v>
      </c>
      <c r="F133" s="227" t="s">
        <v>1430</v>
      </c>
      <c r="G133" s="228" t="s">
        <v>182</v>
      </c>
      <c r="H133" s="229">
        <v>9</v>
      </c>
      <c r="I133" s="230"/>
      <c r="J133" s="231">
        <f>ROUND(I133*H133,2)</f>
        <v>0</v>
      </c>
      <c r="K133" s="232"/>
      <c r="L133" s="41"/>
      <c r="M133" s="233" t="s">
        <v>1</v>
      </c>
      <c r="N133" s="234" t="s">
        <v>47</v>
      </c>
      <c r="O133" s="89"/>
      <c r="P133" s="235">
        <f>O133*H133</f>
        <v>0</v>
      </c>
      <c r="Q133" s="235">
        <v>0.00124</v>
      </c>
      <c r="R133" s="235">
        <f>Q133*H133</f>
        <v>0.01116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224</v>
      </c>
      <c r="AT133" s="237" t="s">
        <v>159</v>
      </c>
      <c r="AU133" s="237" t="s">
        <v>92</v>
      </c>
      <c r="AY133" s="14" t="s">
        <v>156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164</v>
      </c>
      <c r="BK133" s="238">
        <f>ROUND(I133*H133,2)</f>
        <v>0</v>
      </c>
      <c r="BL133" s="14" t="s">
        <v>224</v>
      </c>
      <c r="BM133" s="237" t="s">
        <v>1835</v>
      </c>
    </row>
    <row r="134" s="2" customFormat="1">
      <c r="A134" s="35"/>
      <c r="B134" s="36"/>
      <c r="C134" s="37"/>
      <c r="D134" s="239" t="s">
        <v>166</v>
      </c>
      <c r="E134" s="37"/>
      <c r="F134" s="240" t="s">
        <v>1430</v>
      </c>
      <c r="G134" s="37"/>
      <c r="H134" s="37"/>
      <c r="I134" s="241"/>
      <c r="J134" s="37"/>
      <c r="K134" s="37"/>
      <c r="L134" s="41"/>
      <c r="M134" s="242"/>
      <c r="N134" s="243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166</v>
      </c>
      <c r="AU134" s="14" t="s">
        <v>92</v>
      </c>
    </row>
    <row r="135" s="2" customFormat="1" ht="21.75" customHeight="1">
      <c r="A135" s="35"/>
      <c r="B135" s="36"/>
      <c r="C135" s="244" t="s">
        <v>163</v>
      </c>
      <c r="D135" s="244" t="s">
        <v>245</v>
      </c>
      <c r="E135" s="245" t="s">
        <v>1432</v>
      </c>
      <c r="F135" s="246" t="s">
        <v>1433</v>
      </c>
      <c r="G135" s="247" t="s">
        <v>283</v>
      </c>
      <c r="H135" s="248">
        <v>6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47</v>
      </c>
      <c r="O135" s="89"/>
      <c r="P135" s="235">
        <f>O135*H135</f>
        <v>0</v>
      </c>
      <c r="Q135" s="235">
        <v>5.0000000000000002E-05</v>
      </c>
      <c r="R135" s="235">
        <f>Q135*H135</f>
        <v>0.00030000000000000003</v>
      </c>
      <c r="S135" s="235">
        <v>0</v>
      </c>
      <c r="T135" s="23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7" t="s">
        <v>248</v>
      </c>
      <c r="AT135" s="237" t="s">
        <v>245</v>
      </c>
      <c r="AU135" s="237" t="s">
        <v>92</v>
      </c>
      <c r="AY135" s="14" t="s">
        <v>156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4" t="s">
        <v>164</v>
      </c>
      <c r="BK135" s="238">
        <f>ROUND(I135*H135,2)</f>
        <v>0</v>
      </c>
      <c r="BL135" s="14" t="s">
        <v>224</v>
      </c>
      <c r="BM135" s="237" t="s">
        <v>1836</v>
      </c>
    </row>
    <row r="136" s="2" customFormat="1">
      <c r="A136" s="35"/>
      <c r="B136" s="36"/>
      <c r="C136" s="37"/>
      <c r="D136" s="239" t="s">
        <v>166</v>
      </c>
      <c r="E136" s="37"/>
      <c r="F136" s="240" t="s">
        <v>1433</v>
      </c>
      <c r="G136" s="37"/>
      <c r="H136" s="37"/>
      <c r="I136" s="241"/>
      <c r="J136" s="37"/>
      <c r="K136" s="37"/>
      <c r="L136" s="41"/>
      <c r="M136" s="242"/>
      <c r="N136" s="243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166</v>
      </c>
      <c r="AU136" s="14" t="s">
        <v>92</v>
      </c>
    </row>
    <row r="137" s="2" customFormat="1" ht="16.5" customHeight="1">
      <c r="A137" s="35"/>
      <c r="B137" s="36"/>
      <c r="C137" s="244" t="s">
        <v>164</v>
      </c>
      <c r="D137" s="244" t="s">
        <v>245</v>
      </c>
      <c r="E137" s="245" t="s">
        <v>1435</v>
      </c>
      <c r="F137" s="246" t="s">
        <v>1436</v>
      </c>
      <c r="G137" s="247" t="s">
        <v>283</v>
      </c>
      <c r="H137" s="248">
        <v>1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47</v>
      </c>
      <c r="O137" s="89"/>
      <c r="P137" s="235">
        <f>O137*H137</f>
        <v>0</v>
      </c>
      <c r="Q137" s="235">
        <v>3.0000000000000001E-05</v>
      </c>
      <c r="R137" s="235">
        <f>Q137*H137</f>
        <v>3.0000000000000001E-05</v>
      </c>
      <c r="S137" s="235">
        <v>0</v>
      </c>
      <c r="T137" s="23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7" t="s">
        <v>248</v>
      </c>
      <c r="AT137" s="237" t="s">
        <v>245</v>
      </c>
      <c r="AU137" s="237" t="s">
        <v>92</v>
      </c>
      <c r="AY137" s="14" t="s">
        <v>156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4" t="s">
        <v>164</v>
      </c>
      <c r="BK137" s="238">
        <f>ROUND(I137*H137,2)</f>
        <v>0</v>
      </c>
      <c r="BL137" s="14" t="s">
        <v>224</v>
      </c>
      <c r="BM137" s="237" t="s">
        <v>1837</v>
      </c>
    </row>
    <row r="138" s="2" customFormat="1">
      <c r="A138" s="35"/>
      <c r="B138" s="36"/>
      <c r="C138" s="37"/>
      <c r="D138" s="239" t="s">
        <v>166</v>
      </c>
      <c r="E138" s="37"/>
      <c r="F138" s="240" t="s">
        <v>1436</v>
      </c>
      <c r="G138" s="37"/>
      <c r="H138" s="37"/>
      <c r="I138" s="241"/>
      <c r="J138" s="37"/>
      <c r="K138" s="37"/>
      <c r="L138" s="41"/>
      <c r="M138" s="242"/>
      <c r="N138" s="243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166</v>
      </c>
      <c r="AU138" s="14" t="s">
        <v>92</v>
      </c>
    </row>
    <row r="139" s="2" customFormat="1" ht="24.15" customHeight="1">
      <c r="A139" s="35"/>
      <c r="B139" s="36"/>
      <c r="C139" s="225" t="s">
        <v>157</v>
      </c>
      <c r="D139" s="225" t="s">
        <v>159</v>
      </c>
      <c r="E139" s="226" t="s">
        <v>1438</v>
      </c>
      <c r="F139" s="227" t="s">
        <v>1439</v>
      </c>
      <c r="G139" s="228" t="s">
        <v>283</v>
      </c>
      <c r="H139" s="229">
        <v>4</v>
      </c>
      <c r="I139" s="230"/>
      <c r="J139" s="231">
        <f>ROUND(I139*H139,2)</f>
        <v>0</v>
      </c>
      <c r="K139" s="232"/>
      <c r="L139" s="41"/>
      <c r="M139" s="233" t="s">
        <v>1</v>
      </c>
      <c r="N139" s="234" t="s">
        <v>47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7" t="s">
        <v>224</v>
      </c>
      <c r="AT139" s="237" t="s">
        <v>159</v>
      </c>
      <c r="AU139" s="237" t="s">
        <v>92</v>
      </c>
      <c r="AY139" s="14" t="s">
        <v>156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4" t="s">
        <v>164</v>
      </c>
      <c r="BK139" s="238">
        <f>ROUND(I139*H139,2)</f>
        <v>0</v>
      </c>
      <c r="BL139" s="14" t="s">
        <v>224</v>
      </c>
      <c r="BM139" s="237" t="s">
        <v>1838</v>
      </c>
    </row>
    <row r="140" s="2" customFormat="1">
      <c r="A140" s="35"/>
      <c r="B140" s="36"/>
      <c r="C140" s="37"/>
      <c r="D140" s="239" t="s">
        <v>166</v>
      </c>
      <c r="E140" s="37"/>
      <c r="F140" s="240" t="s">
        <v>1439</v>
      </c>
      <c r="G140" s="37"/>
      <c r="H140" s="37"/>
      <c r="I140" s="241"/>
      <c r="J140" s="37"/>
      <c r="K140" s="37"/>
      <c r="L140" s="41"/>
      <c r="M140" s="242"/>
      <c r="N140" s="243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166</v>
      </c>
      <c r="AU140" s="14" t="s">
        <v>92</v>
      </c>
    </row>
    <row r="141" s="2" customFormat="1" ht="24.15" customHeight="1">
      <c r="A141" s="35"/>
      <c r="B141" s="36"/>
      <c r="C141" s="244" t="s">
        <v>186</v>
      </c>
      <c r="D141" s="244" t="s">
        <v>245</v>
      </c>
      <c r="E141" s="245" t="s">
        <v>1441</v>
      </c>
      <c r="F141" s="246" t="s">
        <v>1442</v>
      </c>
      <c r="G141" s="247" t="s">
        <v>283</v>
      </c>
      <c r="H141" s="248">
        <v>1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47</v>
      </c>
      <c r="O141" s="89"/>
      <c r="P141" s="235">
        <f>O141*H141</f>
        <v>0</v>
      </c>
      <c r="Q141" s="235">
        <v>0.00038000000000000002</v>
      </c>
      <c r="R141" s="235">
        <f>Q141*H141</f>
        <v>0.00038000000000000002</v>
      </c>
      <c r="S141" s="235">
        <v>0</v>
      </c>
      <c r="T141" s="23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7" t="s">
        <v>248</v>
      </c>
      <c r="AT141" s="237" t="s">
        <v>245</v>
      </c>
      <c r="AU141" s="237" t="s">
        <v>92</v>
      </c>
      <c r="AY141" s="14" t="s">
        <v>156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4" t="s">
        <v>164</v>
      </c>
      <c r="BK141" s="238">
        <f>ROUND(I141*H141,2)</f>
        <v>0</v>
      </c>
      <c r="BL141" s="14" t="s">
        <v>224</v>
      </c>
      <c r="BM141" s="237" t="s">
        <v>1839</v>
      </c>
    </row>
    <row r="142" s="2" customFormat="1">
      <c r="A142" s="35"/>
      <c r="B142" s="36"/>
      <c r="C142" s="37"/>
      <c r="D142" s="239" t="s">
        <v>166</v>
      </c>
      <c r="E142" s="37"/>
      <c r="F142" s="240" t="s">
        <v>1442</v>
      </c>
      <c r="G142" s="37"/>
      <c r="H142" s="37"/>
      <c r="I142" s="241"/>
      <c r="J142" s="37"/>
      <c r="K142" s="37"/>
      <c r="L142" s="41"/>
      <c r="M142" s="242"/>
      <c r="N142" s="243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166</v>
      </c>
      <c r="AU142" s="14" t="s">
        <v>92</v>
      </c>
    </row>
    <row r="143" s="2" customFormat="1" ht="21.75" customHeight="1">
      <c r="A143" s="35"/>
      <c r="B143" s="36"/>
      <c r="C143" s="244" t="s">
        <v>190</v>
      </c>
      <c r="D143" s="244" t="s">
        <v>245</v>
      </c>
      <c r="E143" s="245" t="s">
        <v>1444</v>
      </c>
      <c r="F143" s="246" t="s">
        <v>1445</v>
      </c>
      <c r="G143" s="247" t="s">
        <v>283</v>
      </c>
      <c r="H143" s="248">
        <v>1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47</v>
      </c>
      <c r="O143" s="89"/>
      <c r="P143" s="235">
        <f>O143*H143</f>
        <v>0</v>
      </c>
      <c r="Q143" s="235">
        <v>3.0000000000000001E-05</v>
      </c>
      <c r="R143" s="235">
        <f>Q143*H143</f>
        <v>3.0000000000000001E-05</v>
      </c>
      <c r="S143" s="235">
        <v>0</v>
      </c>
      <c r="T143" s="23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7" t="s">
        <v>248</v>
      </c>
      <c r="AT143" s="237" t="s">
        <v>245</v>
      </c>
      <c r="AU143" s="237" t="s">
        <v>92</v>
      </c>
      <c r="AY143" s="14" t="s">
        <v>156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4" t="s">
        <v>164</v>
      </c>
      <c r="BK143" s="238">
        <f>ROUND(I143*H143,2)</f>
        <v>0</v>
      </c>
      <c r="BL143" s="14" t="s">
        <v>224</v>
      </c>
      <c r="BM143" s="237" t="s">
        <v>1840</v>
      </c>
    </row>
    <row r="144" s="2" customFormat="1">
      <c r="A144" s="35"/>
      <c r="B144" s="36"/>
      <c r="C144" s="37"/>
      <c r="D144" s="239" t="s">
        <v>166</v>
      </c>
      <c r="E144" s="37"/>
      <c r="F144" s="240" t="s">
        <v>1445</v>
      </c>
      <c r="G144" s="37"/>
      <c r="H144" s="37"/>
      <c r="I144" s="241"/>
      <c r="J144" s="37"/>
      <c r="K144" s="37"/>
      <c r="L144" s="41"/>
      <c r="M144" s="242"/>
      <c r="N144" s="243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166</v>
      </c>
      <c r="AU144" s="14" t="s">
        <v>92</v>
      </c>
    </row>
    <row r="145" s="2" customFormat="1" ht="21.75" customHeight="1">
      <c r="A145" s="35"/>
      <c r="B145" s="36"/>
      <c r="C145" s="244" t="s">
        <v>184</v>
      </c>
      <c r="D145" s="244" t="s">
        <v>245</v>
      </c>
      <c r="E145" s="245" t="s">
        <v>1447</v>
      </c>
      <c r="F145" s="246" t="s">
        <v>1448</v>
      </c>
      <c r="G145" s="247" t="s">
        <v>182</v>
      </c>
      <c r="H145" s="248">
        <v>1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47</v>
      </c>
      <c r="O145" s="89"/>
      <c r="P145" s="235">
        <f>O145*H145</f>
        <v>0</v>
      </c>
      <c r="Q145" s="235">
        <v>0.00059999999999999995</v>
      </c>
      <c r="R145" s="235">
        <f>Q145*H145</f>
        <v>0.00059999999999999995</v>
      </c>
      <c r="S145" s="235">
        <v>0</v>
      </c>
      <c r="T145" s="23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7" t="s">
        <v>248</v>
      </c>
      <c r="AT145" s="237" t="s">
        <v>245</v>
      </c>
      <c r="AU145" s="237" t="s">
        <v>92</v>
      </c>
      <c r="AY145" s="14" t="s">
        <v>156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4" t="s">
        <v>164</v>
      </c>
      <c r="BK145" s="238">
        <f>ROUND(I145*H145,2)</f>
        <v>0</v>
      </c>
      <c r="BL145" s="14" t="s">
        <v>224</v>
      </c>
      <c r="BM145" s="237" t="s">
        <v>1841</v>
      </c>
    </row>
    <row r="146" s="2" customFormat="1">
      <c r="A146" s="35"/>
      <c r="B146" s="36"/>
      <c r="C146" s="37"/>
      <c r="D146" s="239" t="s">
        <v>166</v>
      </c>
      <c r="E146" s="37"/>
      <c r="F146" s="240" t="s">
        <v>1448</v>
      </c>
      <c r="G146" s="37"/>
      <c r="H146" s="37"/>
      <c r="I146" s="241"/>
      <c r="J146" s="37"/>
      <c r="K146" s="37"/>
      <c r="L146" s="41"/>
      <c r="M146" s="242"/>
      <c r="N146" s="243"/>
      <c r="O146" s="89"/>
      <c r="P146" s="89"/>
      <c r="Q146" s="89"/>
      <c r="R146" s="89"/>
      <c r="S146" s="89"/>
      <c r="T146" s="9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166</v>
      </c>
      <c r="AU146" s="14" t="s">
        <v>92</v>
      </c>
    </row>
    <row r="147" s="2" customFormat="1" ht="24.15" customHeight="1">
      <c r="A147" s="35"/>
      <c r="B147" s="36"/>
      <c r="C147" s="244" t="s">
        <v>198</v>
      </c>
      <c r="D147" s="244" t="s">
        <v>245</v>
      </c>
      <c r="E147" s="245" t="s">
        <v>1450</v>
      </c>
      <c r="F147" s="246" t="s">
        <v>1451</v>
      </c>
      <c r="G147" s="247" t="s">
        <v>283</v>
      </c>
      <c r="H147" s="248">
        <v>1</v>
      </c>
      <c r="I147" s="249"/>
      <c r="J147" s="250">
        <f>ROUND(I147*H147,2)</f>
        <v>0</v>
      </c>
      <c r="K147" s="251"/>
      <c r="L147" s="252"/>
      <c r="M147" s="253" t="s">
        <v>1</v>
      </c>
      <c r="N147" s="254" t="s">
        <v>47</v>
      </c>
      <c r="O147" s="89"/>
      <c r="P147" s="235">
        <f>O147*H147</f>
        <v>0</v>
      </c>
      <c r="Q147" s="235">
        <v>5.0000000000000002E-05</v>
      </c>
      <c r="R147" s="235">
        <f>Q147*H147</f>
        <v>5.0000000000000002E-05</v>
      </c>
      <c r="S147" s="235">
        <v>0</v>
      </c>
      <c r="T147" s="23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7" t="s">
        <v>248</v>
      </c>
      <c r="AT147" s="237" t="s">
        <v>245</v>
      </c>
      <c r="AU147" s="237" t="s">
        <v>92</v>
      </c>
      <c r="AY147" s="14" t="s">
        <v>156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4" t="s">
        <v>164</v>
      </c>
      <c r="BK147" s="238">
        <f>ROUND(I147*H147,2)</f>
        <v>0</v>
      </c>
      <c r="BL147" s="14" t="s">
        <v>224</v>
      </c>
      <c r="BM147" s="237" t="s">
        <v>1842</v>
      </c>
    </row>
    <row r="148" s="2" customFormat="1">
      <c r="A148" s="35"/>
      <c r="B148" s="36"/>
      <c r="C148" s="37"/>
      <c r="D148" s="239" t="s">
        <v>166</v>
      </c>
      <c r="E148" s="37"/>
      <c r="F148" s="240" t="s">
        <v>1451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166</v>
      </c>
      <c r="AU148" s="14" t="s">
        <v>92</v>
      </c>
    </row>
    <row r="149" s="2" customFormat="1" ht="24.15" customHeight="1">
      <c r="A149" s="35"/>
      <c r="B149" s="36"/>
      <c r="C149" s="225" t="s">
        <v>202</v>
      </c>
      <c r="D149" s="225" t="s">
        <v>159</v>
      </c>
      <c r="E149" s="226" t="s">
        <v>1453</v>
      </c>
      <c r="F149" s="227" t="s">
        <v>1454</v>
      </c>
      <c r="G149" s="228" t="s">
        <v>283</v>
      </c>
      <c r="H149" s="229">
        <v>1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224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224</v>
      </c>
      <c r="BM149" s="237" t="s">
        <v>1843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1454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1.75" customHeight="1">
      <c r="A151" s="35"/>
      <c r="B151" s="36"/>
      <c r="C151" s="244" t="s">
        <v>8</v>
      </c>
      <c r="D151" s="244" t="s">
        <v>245</v>
      </c>
      <c r="E151" s="245" t="s">
        <v>1456</v>
      </c>
      <c r="F151" s="246" t="s">
        <v>1457</v>
      </c>
      <c r="G151" s="247" t="s">
        <v>283</v>
      </c>
      <c r="H151" s="248">
        <v>1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47</v>
      </c>
      <c r="O151" s="89"/>
      <c r="P151" s="235">
        <f>O151*H151</f>
        <v>0</v>
      </c>
      <c r="Q151" s="235">
        <v>5.0000000000000002E-05</v>
      </c>
      <c r="R151" s="235">
        <f>Q151*H151</f>
        <v>5.0000000000000002E-05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248</v>
      </c>
      <c r="AT151" s="237" t="s">
        <v>245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224</v>
      </c>
      <c r="BM151" s="237" t="s">
        <v>1844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1457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24.15" customHeight="1">
      <c r="A153" s="35"/>
      <c r="B153" s="36"/>
      <c r="C153" s="225" t="s">
        <v>212</v>
      </c>
      <c r="D153" s="225" t="s">
        <v>159</v>
      </c>
      <c r="E153" s="226" t="s">
        <v>1459</v>
      </c>
      <c r="F153" s="227" t="s">
        <v>1460</v>
      </c>
      <c r="G153" s="228" t="s">
        <v>210</v>
      </c>
      <c r="H153" s="229">
        <v>0.016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224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224</v>
      </c>
      <c r="BM153" s="237" t="s">
        <v>1845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1462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12" customFormat="1" ht="25.92" customHeight="1">
      <c r="A155" s="12"/>
      <c r="B155" s="209"/>
      <c r="C155" s="210"/>
      <c r="D155" s="211" t="s">
        <v>78</v>
      </c>
      <c r="E155" s="212" t="s">
        <v>245</v>
      </c>
      <c r="F155" s="212" t="s">
        <v>991</v>
      </c>
      <c r="G155" s="210"/>
      <c r="H155" s="210"/>
      <c r="I155" s="213"/>
      <c r="J155" s="214">
        <f>BK155</f>
        <v>0</v>
      </c>
      <c r="K155" s="210"/>
      <c r="L155" s="215"/>
      <c r="M155" s="216"/>
      <c r="N155" s="217"/>
      <c r="O155" s="217"/>
      <c r="P155" s="218">
        <f>P156+P159</f>
        <v>0</v>
      </c>
      <c r="Q155" s="217"/>
      <c r="R155" s="218">
        <f>R156+R159</f>
        <v>0</v>
      </c>
      <c r="S155" s="217"/>
      <c r="T155" s="219">
        <f>T156+T159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170</v>
      </c>
      <c r="AT155" s="221" t="s">
        <v>78</v>
      </c>
      <c r="AU155" s="221" t="s">
        <v>79</v>
      </c>
      <c r="AY155" s="220" t="s">
        <v>156</v>
      </c>
      <c r="BK155" s="222">
        <f>BK156+BK159</f>
        <v>0</v>
      </c>
    </row>
    <row r="156" s="12" customFormat="1" ht="22.8" customHeight="1">
      <c r="A156" s="12"/>
      <c r="B156" s="209"/>
      <c r="C156" s="210"/>
      <c r="D156" s="211" t="s">
        <v>78</v>
      </c>
      <c r="E156" s="223" t="s">
        <v>1463</v>
      </c>
      <c r="F156" s="223" t="s">
        <v>1464</v>
      </c>
      <c r="G156" s="210"/>
      <c r="H156" s="210"/>
      <c r="I156" s="213"/>
      <c r="J156" s="224">
        <f>BK156</f>
        <v>0</v>
      </c>
      <c r="K156" s="210"/>
      <c r="L156" s="215"/>
      <c r="M156" s="216"/>
      <c r="N156" s="217"/>
      <c r="O156" s="217"/>
      <c r="P156" s="218">
        <f>SUM(P157:P158)</f>
        <v>0</v>
      </c>
      <c r="Q156" s="217"/>
      <c r="R156" s="218">
        <f>SUM(R157:R158)</f>
        <v>0</v>
      </c>
      <c r="S156" s="217"/>
      <c r="T156" s="219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170</v>
      </c>
      <c r="AT156" s="221" t="s">
        <v>78</v>
      </c>
      <c r="AU156" s="221" t="s">
        <v>86</v>
      </c>
      <c r="AY156" s="220" t="s">
        <v>156</v>
      </c>
      <c r="BK156" s="222">
        <f>SUM(BK157:BK158)</f>
        <v>0</v>
      </c>
    </row>
    <row r="157" s="2" customFormat="1" ht="24.15" customHeight="1">
      <c r="A157" s="35"/>
      <c r="B157" s="36"/>
      <c r="C157" s="225" t="s">
        <v>216</v>
      </c>
      <c r="D157" s="225" t="s">
        <v>159</v>
      </c>
      <c r="E157" s="226" t="s">
        <v>1465</v>
      </c>
      <c r="F157" s="227" t="s">
        <v>1466</v>
      </c>
      <c r="G157" s="228" t="s">
        <v>182</v>
      </c>
      <c r="H157" s="229">
        <v>9.5</v>
      </c>
      <c r="I157" s="230"/>
      <c r="J157" s="231">
        <f>ROUND(I157*H157,2)</f>
        <v>0</v>
      </c>
      <c r="K157" s="232"/>
      <c r="L157" s="41"/>
      <c r="M157" s="233" t="s">
        <v>1</v>
      </c>
      <c r="N157" s="234" t="s">
        <v>47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7" t="s">
        <v>439</v>
      </c>
      <c r="AT157" s="237" t="s">
        <v>159</v>
      </c>
      <c r="AU157" s="237" t="s">
        <v>92</v>
      </c>
      <c r="AY157" s="14" t="s">
        <v>156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4" t="s">
        <v>164</v>
      </c>
      <c r="BK157" s="238">
        <f>ROUND(I157*H157,2)</f>
        <v>0</v>
      </c>
      <c r="BL157" s="14" t="s">
        <v>439</v>
      </c>
      <c r="BM157" s="237" t="s">
        <v>1846</v>
      </c>
    </row>
    <row r="158" s="2" customFormat="1">
      <c r="A158" s="35"/>
      <c r="B158" s="36"/>
      <c r="C158" s="37"/>
      <c r="D158" s="239" t="s">
        <v>166</v>
      </c>
      <c r="E158" s="37"/>
      <c r="F158" s="240" t="s">
        <v>1466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166</v>
      </c>
      <c r="AU158" s="14" t="s">
        <v>92</v>
      </c>
    </row>
    <row r="159" s="12" customFormat="1" ht="22.8" customHeight="1">
      <c r="A159" s="12"/>
      <c r="B159" s="209"/>
      <c r="C159" s="210"/>
      <c r="D159" s="211" t="s">
        <v>78</v>
      </c>
      <c r="E159" s="223" t="s">
        <v>1468</v>
      </c>
      <c r="F159" s="223" t="s">
        <v>1469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SUM(P160:P161)</f>
        <v>0</v>
      </c>
      <c r="Q159" s="217"/>
      <c r="R159" s="218">
        <f>SUM(R160:R161)</f>
        <v>0</v>
      </c>
      <c r="S159" s="217"/>
      <c r="T159" s="21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170</v>
      </c>
      <c r="AT159" s="221" t="s">
        <v>78</v>
      </c>
      <c r="AU159" s="221" t="s">
        <v>86</v>
      </c>
      <c r="AY159" s="220" t="s">
        <v>156</v>
      </c>
      <c r="BK159" s="222">
        <f>SUM(BK160:BK161)</f>
        <v>0</v>
      </c>
    </row>
    <row r="160" s="2" customFormat="1" ht="16.5" customHeight="1">
      <c r="A160" s="35"/>
      <c r="B160" s="36"/>
      <c r="C160" s="225" t="s">
        <v>220</v>
      </c>
      <c r="D160" s="225" t="s">
        <v>159</v>
      </c>
      <c r="E160" s="226" t="s">
        <v>1470</v>
      </c>
      <c r="F160" s="227" t="s">
        <v>1471</v>
      </c>
      <c r="G160" s="228" t="s">
        <v>1472</v>
      </c>
      <c r="H160" s="229">
        <v>1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439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439</v>
      </c>
      <c r="BM160" s="237" t="s">
        <v>1847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1471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12" customFormat="1" ht="25.92" customHeight="1">
      <c r="A162" s="12"/>
      <c r="B162" s="209"/>
      <c r="C162" s="210"/>
      <c r="D162" s="211" t="s">
        <v>78</v>
      </c>
      <c r="E162" s="212" t="s">
        <v>1076</v>
      </c>
      <c r="F162" s="212" t="s">
        <v>1077</v>
      </c>
      <c r="G162" s="210"/>
      <c r="H162" s="210"/>
      <c r="I162" s="213"/>
      <c r="J162" s="214">
        <f>BK162</f>
        <v>0</v>
      </c>
      <c r="K162" s="210"/>
      <c r="L162" s="215"/>
      <c r="M162" s="216"/>
      <c r="N162" s="217"/>
      <c r="O162" s="217"/>
      <c r="P162" s="218">
        <f>SUM(P163:P168)</f>
        <v>0</v>
      </c>
      <c r="Q162" s="217"/>
      <c r="R162" s="218">
        <f>SUM(R163:R168)</f>
        <v>0</v>
      </c>
      <c r="S162" s="217"/>
      <c r="T162" s="219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163</v>
      </c>
      <c r="AT162" s="221" t="s">
        <v>78</v>
      </c>
      <c r="AU162" s="221" t="s">
        <v>79</v>
      </c>
      <c r="AY162" s="220" t="s">
        <v>156</v>
      </c>
      <c r="BK162" s="222">
        <f>SUM(BK163:BK168)</f>
        <v>0</v>
      </c>
    </row>
    <row r="163" s="2" customFormat="1" ht="16.5" customHeight="1">
      <c r="A163" s="35"/>
      <c r="B163" s="36"/>
      <c r="C163" s="225" t="s">
        <v>224</v>
      </c>
      <c r="D163" s="225" t="s">
        <v>159</v>
      </c>
      <c r="E163" s="226" t="s">
        <v>1474</v>
      </c>
      <c r="F163" s="227" t="s">
        <v>1475</v>
      </c>
      <c r="G163" s="228" t="s">
        <v>1081</v>
      </c>
      <c r="H163" s="229">
        <v>4</v>
      </c>
      <c r="I163" s="230"/>
      <c r="J163" s="231">
        <f>ROUND(I163*H163,2)</f>
        <v>0</v>
      </c>
      <c r="K163" s="232"/>
      <c r="L163" s="41"/>
      <c r="M163" s="233" t="s">
        <v>1</v>
      </c>
      <c r="N163" s="234" t="s">
        <v>47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7" t="s">
        <v>1082</v>
      </c>
      <c r="AT163" s="237" t="s">
        <v>159</v>
      </c>
      <c r="AU163" s="237" t="s">
        <v>86</v>
      </c>
      <c r="AY163" s="14" t="s">
        <v>156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4" t="s">
        <v>164</v>
      </c>
      <c r="BK163" s="238">
        <f>ROUND(I163*H163,2)</f>
        <v>0</v>
      </c>
      <c r="BL163" s="14" t="s">
        <v>1082</v>
      </c>
      <c r="BM163" s="237" t="s">
        <v>1848</v>
      </c>
    </row>
    <row r="164" s="2" customFormat="1">
      <c r="A164" s="35"/>
      <c r="B164" s="36"/>
      <c r="C164" s="37"/>
      <c r="D164" s="239" t="s">
        <v>166</v>
      </c>
      <c r="E164" s="37"/>
      <c r="F164" s="240" t="s">
        <v>1475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166</v>
      </c>
      <c r="AU164" s="14" t="s">
        <v>86</v>
      </c>
    </row>
    <row r="165" s="2" customFormat="1" ht="16.5" customHeight="1">
      <c r="A165" s="35"/>
      <c r="B165" s="36"/>
      <c r="C165" s="225" t="s">
        <v>231</v>
      </c>
      <c r="D165" s="225" t="s">
        <v>159</v>
      </c>
      <c r="E165" s="226" t="s">
        <v>1477</v>
      </c>
      <c r="F165" s="227" t="s">
        <v>1478</v>
      </c>
      <c r="G165" s="228" t="s">
        <v>1081</v>
      </c>
      <c r="H165" s="229">
        <v>2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1082</v>
      </c>
      <c r="AT165" s="237" t="s">
        <v>159</v>
      </c>
      <c r="AU165" s="237" t="s">
        <v>86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1082</v>
      </c>
      <c r="BM165" s="237" t="s">
        <v>1849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1478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86</v>
      </c>
    </row>
    <row r="167" s="2" customFormat="1" ht="21.75" customHeight="1">
      <c r="A167" s="35"/>
      <c r="B167" s="36"/>
      <c r="C167" s="225" t="s">
        <v>240</v>
      </c>
      <c r="D167" s="225" t="s">
        <v>159</v>
      </c>
      <c r="E167" s="226" t="s">
        <v>1480</v>
      </c>
      <c r="F167" s="227" t="s">
        <v>1481</v>
      </c>
      <c r="G167" s="228" t="s">
        <v>1081</v>
      </c>
      <c r="H167" s="229">
        <v>2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1082</v>
      </c>
      <c r="AT167" s="237" t="s">
        <v>159</v>
      </c>
      <c r="AU167" s="237" t="s">
        <v>86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1082</v>
      </c>
      <c r="BM167" s="237" t="s">
        <v>1850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1481</v>
      </c>
      <c r="G168" s="37"/>
      <c r="H168" s="37"/>
      <c r="I168" s="241"/>
      <c r="J168" s="37"/>
      <c r="K168" s="37"/>
      <c r="L168" s="41"/>
      <c r="M168" s="255"/>
      <c r="N168" s="256"/>
      <c r="O168" s="257"/>
      <c r="P168" s="257"/>
      <c r="Q168" s="257"/>
      <c r="R168" s="257"/>
      <c r="S168" s="257"/>
      <c r="T168" s="258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86</v>
      </c>
    </row>
    <row r="169" s="2" customFormat="1" ht="6.96" customHeight="1">
      <c r="A169" s="35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6GxvPZDWIwx27l7bB6lnIjWyp0g9vC01IEBjYnciWTvxZbXshcoFR0+0D7rfaUDy/Bpxj0ZiEWDla8WYz9NuWA==" hashValue="/pzWGtbyRYog6XejBPtCxowVFdmafSSUgOprd5TvTIdUHrEWnNF3QutAZPu5U2mPWLy4qoM/wZ5UAwCD16PPBw==" algorithmName="SHA-512" password="CC35"/>
  <autoFilter ref="C125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2" customFormat="1" ht="12" customHeight="1">
      <c r="A8" s="35"/>
      <c r="B8" s="41"/>
      <c r="C8" s="35"/>
      <c r="D8" s="148" t="s">
        <v>119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50" t="s">
        <v>1851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8" t="s">
        <v>18</v>
      </c>
      <c r="E11" s="35"/>
      <c r="F11" s="139" t="s">
        <v>1</v>
      </c>
      <c r="G11" s="35"/>
      <c r="H11" s="35"/>
      <c r="I11" s="148" t="s">
        <v>19</v>
      </c>
      <c r="J11" s="139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8" t="s">
        <v>20</v>
      </c>
      <c r="E12" s="35"/>
      <c r="F12" s="139" t="s">
        <v>21</v>
      </c>
      <c r="G12" s="35"/>
      <c r="H12" s="35"/>
      <c r="I12" s="148" t="s">
        <v>22</v>
      </c>
      <c r="J12" s="151" t="str">
        <f>'Rekapitulace stavby'!AN8</f>
        <v>30. 9. 2023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24</v>
      </c>
      <c r="E14" s="35"/>
      <c r="F14" s="35"/>
      <c r="G14" s="35"/>
      <c r="H14" s="35"/>
      <c r="I14" s="148" t="s">
        <v>25</v>
      </c>
      <c r="J14" s="139" t="s">
        <v>26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">
        <v>27</v>
      </c>
      <c r="F15" s="35"/>
      <c r="G15" s="35"/>
      <c r="H15" s="35"/>
      <c r="I15" s="148" t="s">
        <v>28</v>
      </c>
      <c r="J15" s="139" t="s">
        <v>29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8" t="s">
        <v>30</v>
      </c>
      <c r="E17" s="35"/>
      <c r="F17" s="35"/>
      <c r="G17" s="35"/>
      <c r="H17" s="35"/>
      <c r="I17" s="148" t="s">
        <v>25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8" t="s">
        <v>28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8" t="s">
        <v>32</v>
      </c>
      <c r="E20" s="35"/>
      <c r="F20" s="35"/>
      <c r="G20" s="35"/>
      <c r="H20" s="35"/>
      <c r="I20" s="148" t="s">
        <v>25</v>
      </c>
      <c r="J20" s="139" t="s">
        <v>33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34</v>
      </c>
      <c r="F21" s="35"/>
      <c r="G21" s="35"/>
      <c r="H21" s="35"/>
      <c r="I21" s="148" t="s">
        <v>28</v>
      </c>
      <c r="J21" s="139" t="s">
        <v>35</v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8" t="s">
        <v>37</v>
      </c>
      <c r="E23" s="35"/>
      <c r="F23" s="35"/>
      <c r="G23" s="35"/>
      <c r="H23" s="35"/>
      <c r="I23" s="148" t="s">
        <v>25</v>
      </c>
      <c r="J23" s="139" t="s">
        <v>33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34</v>
      </c>
      <c r="F24" s="35"/>
      <c r="G24" s="35"/>
      <c r="H24" s="35"/>
      <c r="I24" s="148" t="s">
        <v>28</v>
      </c>
      <c r="J24" s="139" t="s">
        <v>35</v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8" t="s">
        <v>38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6"/>
      <c r="E29" s="156"/>
      <c r="F29" s="156"/>
      <c r="G29" s="156"/>
      <c r="H29" s="156"/>
      <c r="I29" s="156"/>
      <c r="J29" s="156"/>
      <c r="K29" s="156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7" t="s">
        <v>39</v>
      </c>
      <c r="E30" s="35"/>
      <c r="F30" s="35"/>
      <c r="G30" s="35"/>
      <c r="H30" s="35"/>
      <c r="I30" s="35"/>
      <c r="J30" s="158">
        <f>ROUND(J121, 2)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9" t="s">
        <v>41</v>
      </c>
      <c r="G32" s="35"/>
      <c r="H32" s="35"/>
      <c r="I32" s="159" t="s">
        <v>40</v>
      </c>
      <c r="J32" s="159" t="s">
        <v>42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60" t="s">
        <v>43</v>
      </c>
      <c r="E33" s="148" t="s">
        <v>44</v>
      </c>
      <c r="F33" s="161">
        <f>ROUND((SUM(BE121:BE134)),  2)</f>
        <v>0</v>
      </c>
      <c r="G33" s="35"/>
      <c r="H33" s="35"/>
      <c r="I33" s="162">
        <v>0.20999999999999999</v>
      </c>
      <c r="J33" s="161">
        <f>ROUND(((SUM(BE121:BE134))*I33),  2)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48" t="s">
        <v>45</v>
      </c>
      <c r="F34" s="161">
        <f>ROUND((SUM(BF121:BF134)),  2)</f>
        <v>0</v>
      </c>
      <c r="G34" s="35"/>
      <c r="H34" s="35"/>
      <c r="I34" s="162">
        <v>0.12</v>
      </c>
      <c r="J34" s="161">
        <f>ROUND(((SUM(BF121:BF134))*I34),  2)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8" t="s">
        <v>43</v>
      </c>
      <c r="E35" s="148" t="s">
        <v>46</v>
      </c>
      <c r="F35" s="161">
        <f>ROUND((SUM(BG121:BG134)),  2)</f>
        <v>0</v>
      </c>
      <c r="G35" s="35"/>
      <c r="H35" s="35"/>
      <c r="I35" s="162">
        <v>0.20999999999999999</v>
      </c>
      <c r="J35" s="161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8" t="s">
        <v>47</v>
      </c>
      <c r="F36" s="161">
        <f>ROUND((SUM(BH121:BH134)),  2)</f>
        <v>0</v>
      </c>
      <c r="G36" s="35"/>
      <c r="H36" s="35"/>
      <c r="I36" s="162">
        <v>0.12</v>
      </c>
      <c r="J36" s="161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8" t="s">
        <v>48</v>
      </c>
      <c r="F37" s="161">
        <f>ROUND((SUM(BI121:BI134)),  2)</f>
        <v>0</v>
      </c>
      <c r="G37" s="35"/>
      <c r="H37" s="35"/>
      <c r="I37" s="162">
        <v>0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49</v>
      </c>
      <c r="E39" s="165"/>
      <c r="F39" s="165"/>
      <c r="G39" s="166" t="s">
        <v>50</v>
      </c>
      <c r="H39" s="167" t="s">
        <v>51</v>
      </c>
      <c r="I39" s="165"/>
      <c r="J39" s="168">
        <f>SUM(J30:J37)</f>
        <v>0</v>
      </c>
      <c r="K39" s="169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4" t="str">
        <f>E9</f>
        <v>SO 03 - Vedlejší náklady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Běšiny 31, 33901 Klatovy</v>
      </c>
      <c r="G89" s="37"/>
      <c r="H89" s="37"/>
      <c r="I89" s="29" t="s">
        <v>22</v>
      </c>
      <c r="J89" s="77" t="str">
        <f>IF(J12="","",J12)</f>
        <v>30. 9. 2023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40.05" customHeight="1">
      <c r="A91" s="35"/>
      <c r="B91" s="36"/>
      <c r="C91" s="29" t="s">
        <v>24</v>
      </c>
      <c r="D91" s="37"/>
      <c r="E91" s="37"/>
      <c r="F91" s="24" t="str">
        <f>E15</f>
        <v>Správa železnic, s.o.,Dlážděná 1003/7, Praha 1</v>
      </c>
      <c r="G91" s="37"/>
      <c r="H91" s="37"/>
      <c r="I91" s="29" t="s">
        <v>32</v>
      </c>
      <c r="J91" s="33" t="str">
        <f>E21</f>
        <v>SILETI CZ s.r.o.,Novovysočanská 2746/1, Praha 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40.0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37</v>
      </c>
      <c r="J92" s="33" t="str">
        <f>E24</f>
        <v>SILETI CZ s.r.o.,Novovysočanská 2746/1, Praha 3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124</v>
      </c>
      <c r="D94" s="183"/>
      <c r="E94" s="183"/>
      <c r="F94" s="183"/>
      <c r="G94" s="183"/>
      <c r="H94" s="183"/>
      <c r="I94" s="183"/>
      <c r="J94" s="184" t="s">
        <v>125</v>
      </c>
      <c r="K94" s="183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126</v>
      </c>
      <c r="D96" s="37"/>
      <c r="E96" s="37"/>
      <c r="F96" s="37"/>
      <c r="G96" s="37"/>
      <c r="H96" s="37"/>
      <c r="I96" s="37"/>
      <c r="J96" s="108">
        <f>J121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127</v>
      </c>
    </row>
    <row r="97" s="9" customFormat="1" ht="24.96" customHeight="1">
      <c r="A97" s="9"/>
      <c r="B97" s="186"/>
      <c r="C97" s="187"/>
      <c r="D97" s="188" t="s">
        <v>1852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1853</v>
      </c>
      <c r="E98" s="194"/>
      <c r="F98" s="194"/>
      <c r="G98" s="194"/>
      <c r="H98" s="194"/>
      <c r="I98" s="194"/>
      <c r="J98" s="195">
        <f>J123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1854</v>
      </c>
      <c r="E99" s="194"/>
      <c r="F99" s="194"/>
      <c r="G99" s="194"/>
      <c r="H99" s="194"/>
      <c r="I99" s="194"/>
      <c r="J99" s="195">
        <f>J126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31"/>
      <c r="D100" s="193" t="s">
        <v>1855</v>
      </c>
      <c r="E100" s="194"/>
      <c r="F100" s="194"/>
      <c r="G100" s="194"/>
      <c r="H100" s="194"/>
      <c r="I100" s="194"/>
      <c r="J100" s="195">
        <f>J129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1856</v>
      </c>
      <c r="E101" s="194"/>
      <c r="F101" s="194"/>
      <c r="G101" s="194"/>
      <c r="H101" s="194"/>
      <c r="I101" s="194"/>
      <c r="J101" s="195">
        <f>J132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1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141</v>
      </c>
      <c r="D108" s="37"/>
      <c r="E108" s="37"/>
      <c r="F108" s="37"/>
      <c r="G108" s="37"/>
      <c r="H108" s="37"/>
      <c r="I108" s="37"/>
      <c r="J108" s="37"/>
      <c r="K108" s="37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Běšiny ON - oprava bytové části</v>
      </c>
      <c r="F111" s="29"/>
      <c r="G111" s="29"/>
      <c r="H111" s="29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119</v>
      </c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4" t="str">
        <f>E9</f>
        <v>SO 03 - Vedlejší náklady</v>
      </c>
      <c r="F113" s="37"/>
      <c r="G113" s="37"/>
      <c r="H113" s="37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Běšiny 31, 33901 Klatovy</v>
      </c>
      <c r="G115" s="37"/>
      <c r="H115" s="37"/>
      <c r="I115" s="29" t="s">
        <v>22</v>
      </c>
      <c r="J115" s="77" t="str">
        <f>IF(J12="","",J12)</f>
        <v>30. 9. 2023</v>
      </c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40.05" customHeight="1">
      <c r="A117" s="35"/>
      <c r="B117" s="36"/>
      <c r="C117" s="29" t="s">
        <v>24</v>
      </c>
      <c r="D117" s="37"/>
      <c r="E117" s="37"/>
      <c r="F117" s="24" t="str">
        <f>E15</f>
        <v>Správa železnic, s.o.,Dlážděná 1003/7, Praha 1</v>
      </c>
      <c r="G117" s="37"/>
      <c r="H117" s="37"/>
      <c r="I117" s="29" t="s">
        <v>32</v>
      </c>
      <c r="J117" s="33" t="str">
        <f>E21</f>
        <v>SILETI CZ s.r.o.,Novovysočanská 2746/1, Praha 3</v>
      </c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40.05" customHeight="1">
      <c r="A118" s="35"/>
      <c r="B118" s="36"/>
      <c r="C118" s="29" t="s">
        <v>30</v>
      </c>
      <c r="D118" s="37"/>
      <c r="E118" s="37"/>
      <c r="F118" s="24" t="str">
        <f>IF(E18="","",E18)</f>
        <v>Vyplň údaj</v>
      </c>
      <c r="G118" s="37"/>
      <c r="H118" s="37"/>
      <c r="I118" s="29" t="s">
        <v>37</v>
      </c>
      <c r="J118" s="33" t="str">
        <f>E24</f>
        <v>SILETI CZ s.r.o.,Novovysočanská 2746/1, Praha 3</v>
      </c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7"/>
      <c r="B120" s="198"/>
      <c r="C120" s="199" t="s">
        <v>142</v>
      </c>
      <c r="D120" s="200" t="s">
        <v>64</v>
      </c>
      <c r="E120" s="200" t="s">
        <v>60</v>
      </c>
      <c r="F120" s="200" t="s">
        <v>61</v>
      </c>
      <c r="G120" s="200" t="s">
        <v>143</v>
      </c>
      <c r="H120" s="200" t="s">
        <v>144</v>
      </c>
      <c r="I120" s="200" t="s">
        <v>145</v>
      </c>
      <c r="J120" s="201" t="s">
        <v>125</v>
      </c>
      <c r="K120" s="202" t="s">
        <v>146</v>
      </c>
      <c r="L120" s="203"/>
      <c r="M120" s="98" t="s">
        <v>1</v>
      </c>
      <c r="N120" s="99" t="s">
        <v>43</v>
      </c>
      <c r="O120" s="99" t="s">
        <v>147</v>
      </c>
      <c r="P120" s="99" t="s">
        <v>148</v>
      </c>
      <c r="Q120" s="99" t="s">
        <v>149</v>
      </c>
      <c r="R120" s="99" t="s">
        <v>150</v>
      </c>
      <c r="S120" s="99" t="s">
        <v>151</v>
      </c>
      <c r="T120" s="100" t="s">
        <v>152</v>
      </c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</row>
    <row r="121" s="2" customFormat="1" ht="22.8" customHeight="1">
      <c r="A121" s="35"/>
      <c r="B121" s="36"/>
      <c r="C121" s="105" t="s">
        <v>153</v>
      </c>
      <c r="D121" s="37"/>
      <c r="E121" s="37"/>
      <c r="F121" s="37"/>
      <c r="G121" s="37"/>
      <c r="H121" s="37"/>
      <c r="I121" s="37"/>
      <c r="J121" s="204">
        <f>BK121</f>
        <v>0</v>
      </c>
      <c r="K121" s="37"/>
      <c r="L121" s="41"/>
      <c r="M121" s="101"/>
      <c r="N121" s="205"/>
      <c r="O121" s="102"/>
      <c r="P121" s="206">
        <f>P122</f>
        <v>0</v>
      </c>
      <c r="Q121" s="102"/>
      <c r="R121" s="206">
        <f>R122</f>
        <v>0</v>
      </c>
      <c r="S121" s="102"/>
      <c r="T121" s="207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78</v>
      </c>
      <c r="AU121" s="14" t="s">
        <v>127</v>
      </c>
      <c r="BK121" s="208">
        <f>BK122</f>
        <v>0</v>
      </c>
    </row>
    <row r="122" s="12" customFormat="1" ht="25.92" customHeight="1">
      <c r="A122" s="12"/>
      <c r="B122" s="209"/>
      <c r="C122" s="210"/>
      <c r="D122" s="211" t="s">
        <v>78</v>
      </c>
      <c r="E122" s="212" t="s">
        <v>1857</v>
      </c>
      <c r="F122" s="212" t="s">
        <v>1858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P123+P126+P129+P132</f>
        <v>0</v>
      </c>
      <c r="Q122" s="217"/>
      <c r="R122" s="218">
        <f>R123+R126+R129+R132</f>
        <v>0</v>
      </c>
      <c r="S122" s="217"/>
      <c r="T122" s="219">
        <f>T123+T126+T129+T132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164</v>
      </c>
      <c r="AT122" s="221" t="s">
        <v>78</v>
      </c>
      <c r="AU122" s="221" t="s">
        <v>79</v>
      </c>
      <c r="AY122" s="220" t="s">
        <v>156</v>
      </c>
      <c r="BK122" s="222">
        <f>BK123+BK126+BK129+BK132</f>
        <v>0</v>
      </c>
    </row>
    <row r="123" s="12" customFormat="1" ht="22.8" customHeight="1">
      <c r="A123" s="12"/>
      <c r="B123" s="209"/>
      <c r="C123" s="210"/>
      <c r="D123" s="211" t="s">
        <v>78</v>
      </c>
      <c r="E123" s="223" t="s">
        <v>1859</v>
      </c>
      <c r="F123" s="223" t="s">
        <v>1860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SUM(P124:P125)</f>
        <v>0</v>
      </c>
      <c r="Q123" s="217"/>
      <c r="R123" s="218">
        <f>SUM(R124:R125)</f>
        <v>0</v>
      </c>
      <c r="S123" s="217"/>
      <c r="T123" s="219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164</v>
      </c>
      <c r="AT123" s="221" t="s">
        <v>78</v>
      </c>
      <c r="AU123" s="221" t="s">
        <v>86</v>
      </c>
      <c r="AY123" s="220" t="s">
        <v>156</v>
      </c>
      <c r="BK123" s="222">
        <f>SUM(BK124:BK125)</f>
        <v>0</v>
      </c>
    </row>
    <row r="124" s="2" customFormat="1" ht="16.5" customHeight="1">
      <c r="A124" s="35"/>
      <c r="B124" s="36"/>
      <c r="C124" s="225" t="s">
        <v>86</v>
      </c>
      <c r="D124" s="225" t="s">
        <v>159</v>
      </c>
      <c r="E124" s="226" t="s">
        <v>1861</v>
      </c>
      <c r="F124" s="227" t="s">
        <v>1862</v>
      </c>
      <c r="G124" s="228" t="s">
        <v>347</v>
      </c>
      <c r="H124" s="229">
        <v>1</v>
      </c>
      <c r="I124" s="230"/>
      <c r="J124" s="231">
        <f>ROUND(I124*H124,2)</f>
        <v>0</v>
      </c>
      <c r="K124" s="232"/>
      <c r="L124" s="41"/>
      <c r="M124" s="233" t="s">
        <v>1</v>
      </c>
      <c r="N124" s="234" t="s">
        <v>47</v>
      </c>
      <c r="O124" s="89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7" t="s">
        <v>1863</v>
      </c>
      <c r="AT124" s="237" t="s">
        <v>159</v>
      </c>
      <c r="AU124" s="237" t="s">
        <v>92</v>
      </c>
      <c r="AY124" s="14" t="s">
        <v>156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4" t="s">
        <v>164</v>
      </c>
      <c r="BK124" s="238">
        <f>ROUND(I124*H124,2)</f>
        <v>0</v>
      </c>
      <c r="BL124" s="14" t="s">
        <v>1863</v>
      </c>
      <c r="BM124" s="237" t="s">
        <v>1864</v>
      </c>
    </row>
    <row r="125" s="2" customFormat="1">
      <c r="A125" s="35"/>
      <c r="B125" s="36"/>
      <c r="C125" s="37"/>
      <c r="D125" s="239" t="s">
        <v>166</v>
      </c>
      <c r="E125" s="37"/>
      <c r="F125" s="240" t="s">
        <v>1862</v>
      </c>
      <c r="G125" s="37"/>
      <c r="H125" s="37"/>
      <c r="I125" s="241"/>
      <c r="J125" s="37"/>
      <c r="K125" s="37"/>
      <c r="L125" s="41"/>
      <c r="M125" s="242"/>
      <c r="N125" s="243"/>
      <c r="O125" s="89"/>
      <c r="P125" s="89"/>
      <c r="Q125" s="89"/>
      <c r="R125" s="89"/>
      <c r="S125" s="89"/>
      <c r="T125" s="90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166</v>
      </c>
      <c r="AU125" s="14" t="s">
        <v>92</v>
      </c>
    </row>
    <row r="126" s="12" customFormat="1" ht="22.8" customHeight="1">
      <c r="A126" s="12"/>
      <c r="B126" s="209"/>
      <c r="C126" s="210"/>
      <c r="D126" s="211" t="s">
        <v>78</v>
      </c>
      <c r="E126" s="223" t="s">
        <v>1865</v>
      </c>
      <c r="F126" s="223" t="s">
        <v>1866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SUM(P127:P128)</f>
        <v>0</v>
      </c>
      <c r="Q126" s="217"/>
      <c r="R126" s="218">
        <f>SUM(R127:R128)</f>
        <v>0</v>
      </c>
      <c r="S126" s="217"/>
      <c r="T126" s="219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164</v>
      </c>
      <c r="AT126" s="221" t="s">
        <v>78</v>
      </c>
      <c r="AU126" s="221" t="s">
        <v>86</v>
      </c>
      <c r="AY126" s="220" t="s">
        <v>156</v>
      </c>
      <c r="BK126" s="222">
        <f>SUM(BK127:BK128)</f>
        <v>0</v>
      </c>
    </row>
    <row r="127" s="2" customFormat="1" ht="16.5" customHeight="1">
      <c r="A127" s="35"/>
      <c r="B127" s="36"/>
      <c r="C127" s="225" t="s">
        <v>92</v>
      </c>
      <c r="D127" s="225" t="s">
        <v>159</v>
      </c>
      <c r="E127" s="226" t="s">
        <v>1867</v>
      </c>
      <c r="F127" s="227" t="s">
        <v>1866</v>
      </c>
      <c r="G127" s="228" t="s">
        <v>347</v>
      </c>
      <c r="H127" s="229">
        <v>1</v>
      </c>
      <c r="I127" s="230"/>
      <c r="J127" s="231">
        <f>ROUND(I127*H127,2)</f>
        <v>0</v>
      </c>
      <c r="K127" s="232"/>
      <c r="L127" s="41"/>
      <c r="M127" s="233" t="s">
        <v>1</v>
      </c>
      <c r="N127" s="234" t="s">
        <v>47</v>
      </c>
      <c r="O127" s="89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7" t="s">
        <v>1863</v>
      </c>
      <c r="AT127" s="237" t="s">
        <v>159</v>
      </c>
      <c r="AU127" s="237" t="s">
        <v>92</v>
      </c>
      <c r="AY127" s="14" t="s">
        <v>156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4" t="s">
        <v>164</v>
      </c>
      <c r="BK127" s="238">
        <f>ROUND(I127*H127,2)</f>
        <v>0</v>
      </c>
      <c r="BL127" s="14" t="s">
        <v>1863</v>
      </c>
      <c r="BM127" s="237" t="s">
        <v>1868</v>
      </c>
    </row>
    <row r="128" s="2" customFormat="1">
      <c r="A128" s="35"/>
      <c r="B128" s="36"/>
      <c r="C128" s="37"/>
      <c r="D128" s="239" t="s">
        <v>166</v>
      </c>
      <c r="E128" s="37"/>
      <c r="F128" s="240" t="s">
        <v>1866</v>
      </c>
      <c r="G128" s="37"/>
      <c r="H128" s="37"/>
      <c r="I128" s="241"/>
      <c r="J128" s="37"/>
      <c r="K128" s="37"/>
      <c r="L128" s="41"/>
      <c r="M128" s="242"/>
      <c r="N128" s="243"/>
      <c r="O128" s="89"/>
      <c r="P128" s="89"/>
      <c r="Q128" s="89"/>
      <c r="R128" s="89"/>
      <c r="S128" s="89"/>
      <c r="T128" s="90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166</v>
      </c>
      <c r="AU128" s="14" t="s">
        <v>92</v>
      </c>
    </row>
    <row r="129" s="12" customFormat="1" ht="22.8" customHeight="1">
      <c r="A129" s="12"/>
      <c r="B129" s="209"/>
      <c r="C129" s="210"/>
      <c r="D129" s="211" t="s">
        <v>78</v>
      </c>
      <c r="E129" s="223" t="s">
        <v>1869</v>
      </c>
      <c r="F129" s="223" t="s">
        <v>1870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SUM(P130:P131)</f>
        <v>0</v>
      </c>
      <c r="Q129" s="217"/>
      <c r="R129" s="218">
        <f>SUM(R130:R131)</f>
        <v>0</v>
      </c>
      <c r="S129" s="217"/>
      <c r="T129" s="219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164</v>
      </c>
      <c r="AT129" s="221" t="s">
        <v>78</v>
      </c>
      <c r="AU129" s="221" t="s">
        <v>86</v>
      </c>
      <c r="AY129" s="220" t="s">
        <v>156</v>
      </c>
      <c r="BK129" s="222">
        <f>SUM(BK130:BK131)</f>
        <v>0</v>
      </c>
    </row>
    <row r="130" s="2" customFormat="1" ht="16.5" customHeight="1">
      <c r="A130" s="35"/>
      <c r="B130" s="36"/>
      <c r="C130" s="225" t="s">
        <v>170</v>
      </c>
      <c r="D130" s="225" t="s">
        <v>159</v>
      </c>
      <c r="E130" s="226" t="s">
        <v>1871</v>
      </c>
      <c r="F130" s="227" t="s">
        <v>1872</v>
      </c>
      <c r="G130" s="228" t="s">
        <v>347</v>
      </c>
      <c r="H130" s="229">
        <v>1</v>
      </c>
      <c r="I130" s="230"/>
      <c r="J130" s="231">
        <f>ROUND(I130*H130,2)</f>
        <v>0</v>
      </c>
      <c r="K130" s="232"/>
      <c r="L130" s="41"/>
      <c r="M130" s="233" t="s">
        <v>1</v>
      </c>
      <c r="N130" s="234" t="s">
        <v>47</v>
      </c>
      <c r="O130" s="89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1863</v>
      </c>
      <c r="AT130" s="237" t="s">
        <v>159</v>
      </c>
      <c r="AU130" s="237" t="s">
        <v>92</v>
      </c>
      <c r="AY130" s="14" t="s">
        <v>156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164</v>
      </c>
      <c r="BK130" s="238">
        <f>ROUND(I130*H130,2)</f>
        <v>0</v>
      </c>
      <c r="BL130" s="14" t="s">
        <v>1863</v>
      </c>
      <c r="BM130" s="237" t="s">
        <v>1873</v>
      </c>
    </row>
    <row r="131" s="2" customFormat="1">
      <c r="A131" s="35"/>
      <c r="B131" s="36"/>
      <c r="C131" s="37"/>
      <c r="D131" s="239" t="s">
        <v>166</v>
      </c>
      <c r="E131" s="37"/>
      <c r="F131" s="240" t="s">
        <v>1872</v>
      </c>
      <c r="G131" s="37"/>
      <c r="H131" s="37"/>
      <c r="I131" s="241"/>
      <c r="J131" s="37"/>
      <c r="K131" s="37"/>
      <c r="L131" s="41"/>
      <c r="M131" s="242"/>
      <c r="N131" s="243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92</v>
      </c>
    </row>
    <row r="132" s="12" customFormat="1" ht="22.8" customHeight="1">
      <c r="A132" s="12"/>
      <c r="B132" s="209"/>
      <c r="C132" s="210"/>
      <c r="D132" s="211" t="s">
        <v>78</v>
      </c>
      <c r="E132" s="223" t="s">
        <v>1874</v>
      </c>
      <c r="F132" s="223" t="s">
        <v>1875</v>
      </c>
      <c r="G132" s="210"/>
      <c r="H132" s="210"/>
      <c r="I132" s="213"/>
      <c r="J132" s="224">
        <f>BK132</f>
        <v>0</v>
      </c>
      <c r="K132" s="210"/>
      <c r="L132" s="215"/>
      <c r="M132" s="216"/>
      <c r="N132" s="217"/>
      <c r="O132" s="217"/>
      <c r="P132" s="218">
        <f>SUM(P133:P134)</f>
        <v>0</v>
      </c>
      <c r="Q132" s="217"/>
      <c r="R132" s="218">
        <f>SUM(R133:R134)</f>
        <v>0</v>
      </c>
      <c r="S132" s="217"/>
      <c r="T132" s="21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164</v>
      </c>
      <c r="AT132" s="221" t="s">
        <v>78</v>
      </c>
      <c r="AU132" s="221" t="s">
        <v>86</v>
      </c>
      <c r="AY132" s="220" t="s">
        <v>156</v>
      </c>
      <c r="BK132" s="222">
        <f>SUM(BK133:BK134)</f>
        <v>0</v>
      </c>
    </row>
    <row r="133" s="2" customFormat="1" ht="16.5" customHeight="1">
      <c r="A133" s="35"/>
      <c r="B133" s="36"/>
      <c r="C133" s="225" t="s">
        <v>163</v>
      </c>
      <c r="D133" s="225" t="s">
        <v>159</v>
      </c>
      <c r="E133" s="226" t="s">
        <v>1876</v>
      </c>
      <c r="F133" s="227" t="s">
        <v>1875</v>
      </c>
      <c r="G133" s="228" t="s">
        <v>347</v>
      </c>
      <c r="H133" s="229">
        <v>1</v>
      </c>
      <c r="I133" s="230"/>
      <c r="J133" s="231">
        <f>ROUND(I133*H133,2)</f>
        <v>0</v>
      </c>
      <c r="K133" s="232"/>
      <c r="L133" s="41"/>
      <c r="M133" s="233" t="s">
        <v>1</v>
      </c>
      <c r="N133" s="234" t="s">
        <v>47</v>
      </c>
      <c r="O133" s="89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1863</v>
      </c>
      <c r="AT133" s="237" t="s">
        <v>159</v>
      </c>
      <c r="AU133" s="237" t="s">
        <v>92</v>
      </c>
      <c r="AY133" s="14" t="s">
        <v>156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164</v>
      </c>
      <c r="BK133" s="238">
        <f>ROUND(I133*H133,2)</f>
        <v>0</v>
      </c>
      <c r="BL133" s="14" t="s">
        <v>1863</v>
      </c>
      <c r="BM133" s="237" t="s">
        <v>1877</v>
      </c>
    </row>
    <row r="134" s="2" customFormat="1">
      <c r="A134" s="35"/>
      <c r="B134" s="36"/>
      <c r="C134" s="37"/>
      <c r="D134" s="239" t="s">
        <v>166</v>
      </c>
      <c r="E134" s="37"/>
      <c r="F134" s="240" t="s">
        <v>1875</v>
      </c>
      <c r="G134" s="37"/>
      <c r="H134" s="37"/>
      <c r="I134" s="241"/>
      <c r="J134" s="37"/>
      <c r="K134" s="37"/>
      <c r="L134" s="41"/>
      <c r="M134" s="255"/>
      <c r="N134" s="256"/>
      <c r="O134" s="257"/>
      <c r="P134" s="257"/>
      <c r="Q134" s="257"/>
      <c r="R134" s="257"/>
      <c r="S134" s="257"/>
      <c r="T134" s="258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166</v>
      </c>
      <c r="AU134" s="14" t="s">
        <v>92</v>
      </c>
    </row>
    <row r="135" s="2" customFormat="1" ht="6.96" customHeight="1">
      <c r="A135" s="35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hN27hw+pyVWzZchKlme9HIBTFkdbDNE7ogoODyzmgBRfZ0hnE7vipl8QevqkarCkuT7X2CTkfbQJJVpqlJLdcw==" hashValue="SZ0RsEHoVcjQ6lkCsHPZenFX4oJ8ggYjaEHm6o1WPjvtxyaeQy8fTzTjpN8w2EwNBRhIt4fAd/31HjfWVNaoSw==" algorithmName="SHA-512" password="CC35"/>
  <autoFilter ref="C120:K13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120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122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ROUND(J133,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ROUND((SUM(BE133:BE314)),  2)</f>
        <v>0</v>
      </c>
      <c r="G35" s="35"/>
      <c r="H35" s="35"/>
      <c r="I35" s="162">
        <v>0.20999999999999999</v>
      </c>
      <c r="J35" s="161">
        <f>ROUND(((SUM(BE133:BE314))*I35),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ROUND((SUM(BF133:BF314)),  2)</f>
        <v>0</v>
      </c>
      <c r="G36" s="35"/>
      <c r="H36" s="35"/>
      <c r="I36" s="162">
        <v>0.12</v>
      </c>
      <c r="J36" s="161">
        <f>ROUND(((SUM(BF133:BF314))*I36),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ROUND((SUM(BG133:BG314)),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ROUND((SUM(BH133:BH314)),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ROUND((SUM(BI133:BI314)),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120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01 - Architektonicko - stavební část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J133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129</v>
      </c>
      <c r="E100" s="194"/>
      <c r="F100" s="194"/>
      <c r="G100" s="194"/>
      <c r="H100" s="194"/>
      <c r="I100" s="194"/>
      <c r="J100" s="195">
        <f>J135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130</v>
      </c>
      <c r="E101" s="194"/>
      <c r="F101" s="194"/>
      <c r="G101" s="194"/>
      <c r="H101" s="194"/>
      <c r="I101" s="194"/>
      <c r="J101" s="195">
        <f>J148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131</v>
      </c>
      <c r="E102" s="194"/>
      <c r="F102" s="194"/>
      <c r="G102" s="194"/>
      <c r="H102" s="194"/>
      <c r="I102" s="194"/>
      <c r="J102" s="195">
        <f>J159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132</v>
      </c>
      <c r="E103" s="194"/>
      <c r="F103" s="194"/>
      <c r="G103" s="194"/>
      <c r="H103" s="194"/>
      <c r="I103" s="194"/>
      <c r="J103" s="195">
        <f>J170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J173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31"/>
      <c r="D105" s="193" t="s">
        <v>134</v>
      </c>
      <c r="E105" s="194"/>
      <c r="F105" s="194"/>
      <c r="G105" s="194"/>
      <c r="H105" s="194"/>
      <c r="I105" s="194"/>
      <c r="J105" s="195">
        <f>J174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135</v>
      </c>
      <c r="E106" s="194"/>
      <c r="F106" s="194"/>
      <c r="G106" s="194"/>
      <c r="H106" s="194"/>
      <c r="I106" s="194"/>
      <c r="J106" s="195">
        <f>J181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136</v>
      </c>
      <c r="E107" s="194"/>
      <c r="F107" s="194"/>
      <c r="G107" s="194"/>
      <c r="H107" s="194"/>
      <c r="I107" s="194"/>
      <c r="J107" s="195">
        <f>J204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137</v>
      </c>
      <c r="E108" s="194"/>
      <c r="F108" s="194"/>
      <c r="G108" s="194"/>
      <c r="H108" s="194"/>
      <c r="I108" s="194"/>
      <c r="J108" s="195">
        <f>J229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31"/>
      <c r="D109" s="193" t="s">
        <v>138</v>
      </c>
      <c r="E109" s="194"/>
      <c r="F109" s="194"/>
      <c r="G109" s="194"/>
      <c r="H109" s="194"/>
      <c r="I109" s="194"/>
      <c r="J109" s="195">
        <f>J252</f>
        <v>0</v>
      </c>
      <c r="K109" s="13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31"/>
      <c r="D110" s="193" t="s">
        <v>139</v>
      </c>
      <c r="E110" s="194"/>
      <c r="F110" s="194"/>
      <c r="G110" s="194"/>
      <c r="H110" s="194"/>
      <c r="I110" s="194"/>
      <c r="J110" s="195">
        <f>J275</f>
        <v>0</v>
      </c>
      <c r="K110" s="131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31"/>
      <c r="D111" s="193" t="s">
        <v>140</v>
      </c>
      <c r="E111" s="194"/>
      <c r="F111" s="194"/>
      <c r="G111" s="194"/>
      <c r="H111" s="194"/>
      <c r="I111" s="194"/>
      <c r="J111" s="195">
        <f>J310</f>
        <v>0</v>
      </c>
      <c r="K111" s="131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141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1" t="str">
        <f>E7</f>
        <v>Běšiny ON - oprava bytové části</v>
      </c>
      <c r="F121" s="29"/>
      <c r="G121" s="29"/>
      <c r="H121" s="29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119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1" t="s">
        <v>120</v>
      </c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121</v>
      </c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4" t="str">
        <f>E11</f>
        <v>PS 01 - Architektonicko - stavební část</v>
      </c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F14</f>
        <v>Běšiny 31, 33901 Klatovy</v>
      </c>
      <c r="G127" s="37"/>
      <c r="H127" s="37"/>
      <c r="I127" s="29" t="s">
        <v>22</v>
      </c>
      <c r="J127" s="77" t="str">
        <f>IF(J14="","",J14)</f>
        <v>30. 9. 2023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40.05" customHeight="1">
      <c r="A129" s="35"/>
      <c r="B129" s="36"/>
      <c r="C129" s="29" t="s">
        <v>24</v>
      </c>
      <c r="D129" s="37"/>
      <c r="E129" s="37"/>
      <c r="F129" s="24" t="str">
        <f>E17</f>
        <v>Správa železnic, s.o.,Dlážděná 1003/7, Praha 1</v>
      </c>
      <c r="G129" s="37"/>
      <c r="H129" s="37"/>
      <c r="I129" s="29" t="s">
        <v>32</v>
      </c>
      <c r="J129" s="33" t="str">
        <f>E23</f>
        <v>SILETI CZ s.r.o.,Novovysočanská 2746/1, Praha 3</v>
      </c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40.05" customHeight="1">
      <c r="A130" s="35"/>
      <c r="B130" s="36"/>
      <c r="C130" s="29" t="s">
        <v>30</v>
      </c>
      <c r="D130" s="37"/>
      <c r="E130" s="37"/>
      <c r="F130" s="24" t="str">
        <f>IF(E20="","",E20)</f>
        <v>Vyplň údaj</v>
      </c>
      <c r="G130" s="37"/>
      <c r="H130" s="37"/>
      <c r="I130" s="29" t="s">
        <v>37</v>
      </c>
      <c r="J130" s="33" t="str">
        <f>E26</f>
        <v>SILETI CZ s.r.o.,Novovysočanská 2746/1, Praha 3</v>
      </c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7"/>
      <c r="B132" s="198"/>
      <c r="C132" s="199" t="s">
        <v>142</v>
      </c>
      <c r="D132" s="200" t="s">
        <v>64</v>
      </c>
      <c r="E132" s="200" t="s">
        <v>60</v>
      </c>
      <c r="F132" s="200" t="s">
        <v>61</v>
      </c>
      <c r="G132" s="200" t="s">
        <v>143</v>
      </c>
      <c r="H132" s="200" t="s">
        <v>144</v>
      </c>
      <c r="I132" s="200" t="s">
        <v>145</v>
      </c>
      <c r="J132" s="201" t="s">
        <v>125</v>
      </c>
      <c r="K132" s="202" t="s">
        <v>146</v>
      </c>
      <c r="L132" s="203"/>
      <c r="M132" s="98" t="s">
        <v>1</v>
      </c>
      <c r="N132" s="99" t="s">
        <v>43</v>
      </c>
      <c r="O132" s="99" t="s">
        <v>147</v>
      </c>
      <c r="P132" s="99" t="s">
        <v>148</v>
      </c>
      <c r="Q132" s="99" t="s">
        <v>149</v>
      </c>
      <c r="R132" s="99" t="s">
        <v>150</v>
      </c>
      <c r="S132" s="99" t="s">
        <v>151</v>
      </c>
      <c r="T132" s="100" t="s">
        <v>152</v>
      </c>
      <c r="U132" s="197"/>
      <c r="V132" s="197"/>
      <c r="W132" s="197"/>
      <c r="X132" s="197"/>
      <c r="Y132" s="197"/>
      <c r="Z132" s="197"/>
      <c r="AA132" s="197"/>
      <c r="AB132" s="197"/>
      <c r="AC132" s="197"/>
      <c r="AD132" s="197"/>
      <c r="AE132" s="197"/>
    </row>
    <row r="133" s="2" customFormat="1" ht="22.8" customHeight="1">
      <c r="A133" s="35"/>
      <c r="B133" s="36"/>
      <c r="C133" s="105" t="s">
        <v>153</v>
      </c>
      <c r="D133" s="37"/>
      <c r="E133" s="37"/>
      <c r="F133" s="37"/>
      <c r="G133" s="37"/>
      <c r="H133" s="37"/>
      <c r="I133" s="37"/>
      <c r="J133" s="204">
        <f>BK133</f>
        <v>0</v>
      </c>
      <c r="K133" s="37"/>
      <c r="L133" s="41"/>
      <c r="M133" s="101"/>
      <c r="N133" s="205"/>
      <c r="O133" s="102"/>
      <c r="P133" s="206">
        <f>P134+P173</f>
        <v>0</v>
      </c>
      <c r="Q133" s="102"/>
      <c r="R133" s="206">
        <f>R134+R173</f>
        <v>12.461701810000001</v>
      </c>
      <c r="S133" s="102"/>
      <c r="T133" s="207">
        <f>T134+T173</f>
        <v>9.3241200000000006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</v>
      </c>
      <c r="AU133" s="14" t="s">
        <v>127</v>
      </c>
      <c r="BK133" s="208">
        <f>BK134+BK173</f>
        <v>0</v>
      </c>
    </row>
    <row r="134" s="12" customFormat="1" ht="25.92" customHeight="1">
      <c r="A134" s="12"/>
      <c r="B134" s="209"/>
      <c r="C134" s="210"/>
      <c r="D134" s="211" t="s">
        <v>78</v>
      </c>
      <c r="E134" s="212" t="s">
        <v>154</v>
      </c>
      <c r="F134" s="212" t="s">
        <v>155</v>
      </c>
      <c r="G134" s="210"/>
      <c r="H134" s="210"/>
      <c r="I134" s="213"/>
      <c r="J134" s="214">
        <f>BK134</f>
        <v>0</v>
      </c>
      <c r="K134" s="210"/>
      <c r="L134" s="215"/>
      <c r="M134" s="216"/>
      <c r="N134" s="217"/>
      <c r="O134" s="217"/>
      <c r="P134" s="218">
        <f>P135+P148+P159+P170</f>
        <v>0</v>
      </c>
      <c r="Q134" s="217"/>
      <c r="R134" s="218">
        <f>R135+R148+R159+R170</f>
        <v>5.2298995700000006</v>
      </c>
      <c r="S134" s="217"/>
      <c r="T134" s="219">
        <f>T135+T148+T159+T170</f>
        <v>9.3241200000000006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0" t="s">
        <v>86</v>
      </c>
      <c r="AT134" s="221" t="s">
        <v>78</v>
      </c>
      <c r="AU134" s="221" t="s">
        <v>79</v>
      </c>
      <c r="AY134" s="220" t="s">
        <v>156</v>
      </c>
      <c r="BK134" s="222">
        <f>BK135+BK148+BK159+BK170</f>
        <v>0</v>
      </c>
    </row>
    <row r="135" s="12" customFormat="1" ht="22.8" customHeight="1">
      <c r="A135" s="12"/>
      <c r="B135" s="209"/>
      <c r="C135" s="210"/>
      <c r="D135" s="211" t="s">
        <v>78</v>
      </c>
      <c r="E135" s="223" t="s">
        <v>157</v>
      </c>
      <c r="F135" s="223" t="s">
        <v>158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SUM(P136:P147)</f>
        <v>0</v>
      </c>
      <c r="Q135" s="217"/>
      <c r="R135" s="218">
        <f>SUM(R136:R147)</f>
        <v>5.2195848400000004</v>
      </c>
      <c r="S135" s="217"/>
      <c r="T135" s="21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86</v>
      </c>
      <c r="AT135" s="221" t="s">
        <v>78</v>
      </c>
      <c r="AU135" s="221" t="s">
        <v>86</v>
      </c>
      <c r="AY135" s="220" t="s">
        <v>156</v>
      </c>
      <c r="BK135" s="222">
        <f>SUM(BK136:BK147)</f>
        <v>0</v>
      </c>
    </row>
    <row r="136" s="2" customFormat="1" ht="21.75" customHeight="1">
      <c r="A136" s="35"/>
      <c r="B136" s="36"/>
      <c r="C136" s="225" t="s">
        <v>86</v>
      </c>
      <c r="D136" s="225" t="s">
        <v>159</v>
      </c>
      <c r="E136" s="226" t="s">
        <v>160</v>
      </c>
      <c r="F136" s="227" t="s">
        <v>161</v>
      </c>
      <c r="G136" s="228" t="s">
        <v>162</v>
      </c>
      <c r="H136" s="229">
        <v>106.822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0.0057099999999999998</v>
      </c>
      <c r="R136" s="235">
        <f>Q136*H136</f>
        <v>0.60995361999999997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165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161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92</v>
      </c>
      <c r="D138" s="225" t="s">
        <v>159</v>
      </c>
      <c r="E138" s="226" t="s">
        <v>167</v>
      </c>
      <c r="F138" s="227" t="s">
        <v>168</v>
      </c>
      <c r="G138" s="228" t="s">
        <v>162</v>
      </c>
      <c r="H138" s="229">
        <v>106.822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0.020480000000000002</v>
      </c>
      <c r="R138" s="235">
        <f>Q138*H138</f>
        <v>2.1877145600000003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169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168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24.15" customHeight="1">
      <c r="A140" s="35"/>
      <c r="B140" s="36"/>
      <c r="C140" s="225" t="s">
        <v>170</v>
      </c>
      <c r="D140" s="225" t="s">
        <v>159</v>
      </c>
      <c r="E140" s="226" t="s">
        <v>171</v>
      </c>
      <c r="F140" s="227" t="s">
        <v>172</v>
      </c>
      <c r="G140" s="228" t="s">
        <v>162</v>
      </c>
      <c r="H140" s="229">
        <v>106.822</v>
      </c>
      <c r="I140" s="230"/>
      <c r="J140" s="231">
        <f>ROUND(I140*H140,2)</f>
        <v>0</v>
      </c>
      <c r="K140" s="232"/>
      <c r="L140" s="41"/>
      <c r="M140" s="233" t="s">
        <v>1</v>
      </c>
      <c r="N140" s="234" t="s">
        <v>47</v>
      </c>
      <c r="O140" s="89"/>
      <c r="P140" s="235">
        <f>O140*H140</f>
        <v>0</v>
      </c>
      <c r="Q140" s="235">
        <v>0.0043800000000000002</v>
      </c>
      <c r="R140" s="235">
        <f>Q140*H140</f>
        <v>0.46788036000000005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163</v>
      </c>
      <c r="AT140" s="237" t="s">
        <v>159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163</v>
      </c>
      <c r="BM140" s="237" t="s">
        <v>173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172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2" customFormat="1" ht="24.15" customHeight="1">
      <c r="A142" s="35"/>
      <c r="B142" s="36"/>
      <c r="C142" s="225" t="s">
        <v>163</v>
      </c>
      <c r="D142" s="225" t="s">
        <v>159</v>
      </c>
      <c r="E142" s="226" t="s">
        <v>174</v>
      </c>
      <c r="F142" s="227" t="s">
        <v>175</v>
      </c>
      <c r="G142" s="228" t="s">
        <v>162</v>
      </c>
      <c r="H142" s="229">
        <v>106.822</v>
      </c>
      <c r="I142" s="230"/>
      <c r="J142" s="231">
        <f>ROUND(I142*H142,2)</f>
        <v>0</v>
      </c>
      <c r="K142" s="232"/>
      <c r="L142" s="41"/>
      <c r="M142" s="233" t="s">
        <v>1</v>
      </c>
      <c r="N142" s="234" t="s">
        <v>47</v>
      </c>
      <c r="O142" s="89"/>
      <c r="P142" s="235">
        <f>O142*H142</f>
        <v>0</v>
      </c>
      <c r="Q142" s="235">
        <v>0.015400000000000001</v>
      </c>
      <c r="R142" s="235">
        <f>Q142*H142</f>
        <v>1.6450588000000002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163</v>
      </c>
      <c r="AT142" s="237" t="s">
        <v>159</v>
      </c>
      <c r="AU142" s="237" t="s">
        <v>92</v>
      </c>
      <c r="AY142" s="14" t="s">
        <v>156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164</v>
      </c>
      <c r="BK142" s="238">
        <f>ROUND(I142*H142,2)</f>
        <v>0</v>
      </c>
      <c r="BL142" s="14" t="s">
        <v>163</v>
      </c>
      <c r="BM142" s="237" t="s">
        <v>176</v>
      </c>
    </row>
    <row r="143" s="2" customFormat="1">
      <c r="A143" s="35"/>
      <c r="B143" s="36"/>
      <c r="C143" s="37"/>
      <c r="D143" s="239" t="s">
        <v>166</v>
      </c>
      <c r="E143" s="37"/>
      <c r="F143" s="240" t="s">
        <v>175</v>
      </c>
      <c r="G143" s="37"/>
      <c r="H143" s="37"/>
      <c r="I143" s="241"/>
      <c r="J143" s="37"/>
      <c r="K143" s="37"/>
      <c r="L143" s="41"/>
      <c r="M143" s="242"/>
      <c r="N143" s="243"/>
      <c r="O143" s="89"/>
      <c r="P143" s="89"/>
      <c r="Q143" s="89"/>
      <c r="R143" s="89"/>
      <c r="S143" s="89"/>
      <c r="T143" s="90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166</v>
      </c>
      <c r="AU143" s="14" t="s">
        <v>92</v>
      </c>
    </row>
    <row r="144" s="2" customFormat="1" ht="24.15" customHeight="1">
      <c r="A144" s="35"/>
      <c r="B144" s="36"/>
      <c r="C144" s="225" t="s">
        <v>164</v>
      </c>
      <c r="D144" s="225" t="s">
        <v>159</v>
      </c>
      <c r="E144" s="226" t="s">
        <v>177</v>
      </c>
      <c r="F144" s="227" t="s">
        <v>178</v>
      </c>
      <c r="G144" s="228" t="s">
        <v>162</v>
      </c>
      <c r="H144" s="229">
        <v>97.644999999999996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0.0030000000000000001</v>
      </c>
      <c r="R144" s="235">
        <f>Q144*H144</f>
        <v>0.292935</v>
      </c>
      <c r="S144" s="235">
        <v>0</v>
      </c>
      <c r="T144" s="23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163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163</v>
      </c>
      <c r="BM144" s="237" t="s">
        <v>179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178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25" t="s">
        <v>157</v>
      </c>
      <c r="D146" s="225" t="s">
        <v>159</v>
      </c>
      <c r="E146" s="226" t="s">
        <v>180</v>
      </c>
      <c r="F146" s="227" t="s">
        <v>181</v>
      </c>
      <c r="G146" s="228" t="s">
        <v>182</v>
      </c>
      <c r="H146" s="229">
        <v>10.695</v>
      </c>
      <c r="I146" s="230"/>
      <c r="J146" s="231">
        <f>ROUND(I146*H146,2)</f>
        <v>0</v>
      </c>
      <c r="K146" s="232"/>
      <c r="L146" s="41"/>
      <c r="M146" s="233" t="s">
        <v>1</v>
      </c>
      <c r="N146" s="234" t="s">
        <v>47</v>
      </c>
      <c r="O146" s="89"/>
      <c r="P146" s="235">
        <f>O146*H146</f>
        <v>0</v>
      </c>
      <c r="Q146" s="235">
        <v>0.0015</v>
      </c>
      <c r="R146" s="235">
        <f>Q146*H146</f>
        <v>0.016042500000000001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163</v>
      </c>
      <c r="AT146" s="237" t="s">
        <v>159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163</v>
      </c>
      <c r="BM146" s="237" t="s">
        <v>183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181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12" customFormat="1" ht="22.8" customHeight="1">
      <c r="A148" s="12"/>
      <c r="B148" s="209"/>
      <c r="C148" s="210"/>
      <c r="D148" s="211" t="s">
        <v>78</v>
      </c>
      <c r="E148" s="223" t="s">
        <v>184</v>
      </c>
      <c r="F148" s="223" t="s">
        <v>185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SUM(P149:P158)</f>
        <v>0</v>
      </c>
      <c r="Q148" s="217"/>
      <c r="R148" s="218">
        <f>SUM(R149:R158)</f>
        <v>0.010314729999999999</v>
      </c>
      <c r="S148" s="217"/>
      <c r="T148" s="219">
        <f>SUM(T149:T158)</f>
        <v>9.3241200000000006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86</v>
      </c>
      <c r="AT148" s="221" t="s">
        <v>78</v>
      </c>
      <c r="AU148" s="221" t="s">
        <v>86</v>
      </c>
      <c r="AY148" s="220" t="s">
        <v>156</v>
      </c>
      <c r="BK148" s="222">
        <f>SUM(BK149:BK158)</f>
        <v>0</v>
      </c>
    </row>
    <row r="149" s="2" customFormat="1" ht="33" customHeight="1">
      <c r="A149" s="35"/>
      <c r="B149" s="36"/>
      <c r="C149" s="225" t="s">
        <v>186</v>
      </c>
      <c r="D149" s="225" t="s">
        <v>159</v>
      </c>
      <c r="E149" s="226" t="s">
        <v>187</v>
      </c>
      <c r="F149" s="227" t="s">
        <v>188</v>
      </c>
      <c r="G149" s="228" t="s">
        <v>162</v>
      </c>
      <c r="H149" s="229">
        <v>60.332999999999998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0.00012999999999999999</v>
      </c>
      <c r="R149" s="235">
        <f>Q149*H149</f>
        <v>0.0078432899999999993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163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163</v>
      </c>
      <c r="BM149" s="237" t="s">
        <v>189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188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4.15" customHeight="1">
      <c r="A151" s="35"/>
      <c r="B151" s="36"/>
      <c r="C151" s="225" t="s">
        <v>190</v>
      </c>
      <c r="D151" s="225" t="s">
        <v>159</v>
      </c>
      <c r="E151" s="226" t="s">
        <v>191</v>
      </c>
      <c r="F151" s="227" t="s">
        <v>192</v>
      </c>
      <c r="G151" s="228" t="s">
        <v>193</v>
      </c>
      <c r="H151" s="229">
        <v>61.786000000000001</v>
      </c>
      <c r="I151" s="230"/>
      <c r="J151" s="231">
        <f>ROUND(I151*H151,2)</f>
        <v>0</v>
      </c>
      <c r="K151" s="232"/>
      <c r="L151" s="41"/>
      <c r="M151" s="233" t="s">
        <v>1</v>
      </c>
      <c r="N151" s="234" t="s">
        <v>47</v>
      </c>
      <c r="O151" s="89"/>
      <c r="P151" s="235">
        <f>O151*H151</f>
        <v>0</v>
      </c>
      <c r="Q151" s="235">
        <v>4.0000000000000003E-05</v>
      </c>
      <c r="R151" s="235">
        <f>Q151*H151</f>
        <v>0.0024714400000000001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163</v>
      </c>
      <c r="AT151" s="237" t="s">
        <v>159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163</v>
      </c>
      <c r="BM151" s="237" t="s">
        <v>194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192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37.8" customHeight="1">
      <c r="A153" s="35"/>
      <c r="B153" s="36"/>
      <c r="C153" s="225" t="s">
        <v>184</v>
      </c>
      <c r="D153" s="225" t="s">
        <v>159</v>
      </c>
      <c r="E153" s="226" t="s">
        <v>195</v>
      </c>
      <c r="F153" s="227" t="s">
        <v>196</v>
      </c>
      <c r="G153" s="228" t="s">
        <v>162</v>
      </c>
      <c r="H153" s="229">
        <v>58.295999999999999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0.050000000000000003</v>
      </c>
      <c r="T153" s="236">
        <f>S153*H153</f>
        <v>2.9148000000000001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163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163</v>
      </c>
      <c r="BM153" s="237" t="s">
        <v>197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196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2" customFormat="1" ht="37.8" customHeight="1">
      <c r="A155" s="35"/>
      <c r="B155" s="36"/>
      <c r="C155" s="225" t="s">
        <v>198</v>
      </c>
      <c r="D155" s="225" t="s">
        <v>159</v>
      </c>
      <c r="E155" s="226" t="s">
        <v>199</v>
      </c>
      <c r="F155" s="227" t="s">
        <v>200</v>
      </c>
      <c r="G155" s="228" t="s">
        <v>162</v>
      </c>
      <c r="H155" s="229">
        <v>106.822</v>
      </c>
      <c r="I155" s="230"/>
      <c r="J155" s="231">
        <f>ROUND(I155*H155,2)</f>
        <v>0</v>
      </c>
      <c r="K155" s="232"/>
      <c r="L155" s="41"/>
      <c r="M155" s="233" t="s">
        <v>1</v>
      </c>
      <c r="N155" s="234" t="s">
        <v>47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0.045999999999999999</v>
      </c>
      <c r="T155" s="236">
        <f>S155*H155</f>
        <v>4.9138120000000001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7" t="s">
        <v>163</v>
      </c>
      <c r="AT155" s="237" t="s">
        <v>159</v>
      </c>
      <c r="AU155" s="237" t="s">
        <v>92</v>
      </c>
      <c r="AY155" s="14" t="s">
        <v>156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4" t="s">
        <v>164</v>
      </c>
      <c r="BK155" s="238">
        <f>ROUND(I155*H155,2)</f>
        <v>0</v>
      </c>
      <c r="BL155" s="14" t="s">
        <v>163</v>
      </c>
      <c r="BM155" s="237" t="s">
        <v>201</v>
      </c>
    </row>
    <row r="156" s="2" customFormat="1">
      <c r="A156" s="35"/>
      <c r="B156" s="36"/>
      <c r="C156" s="37"/>
      <c r="D156" s="239" t="s">
        <v>166</v>
      </c>
      <c r="E156" s="37"/>
      <c r="F156" s="240" t="s">
        <v>200</v>
      </c>
      <c r="G156" s="37"/>
      <c r="H156" s="37"/>
      <c r="I156" s="241"/>
      <c r="J156" s="37"/>
      <c r="K156" s="37"/>
      <c r="L156" s="41"/>
      <c r="M156" s="242"/>
      <c r="N156" s="243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166</v>
      </c>
      <c r="AU156" s="14" t="s">
        <v>92</v>
      </c>
    </row>
    <row r="157" s="2" customFormat="1" ht="21.75" customHeight="1">
      <c r="A157" s="35"/>
      <c r="B157" s="36"/>
      <c r="C157" s="225" t="s">
        <v>202</v>
      </c>
      <c r="D157" s="225" t="s">
        <v>159</v>
      </c>
      <c r="E157" s="226" t="s">
        <v>203</v>
      </c>
      <c r="F157" s="227" t="s">
        <v>204</v>
      </c>
      <c r="G157" s="228" t="s">
        <v>162</v>
      </c>
      <c r="H157" s="229">
        <v>106.822</v>
      </c>
      <c r="I157" s="230"/>
      <c r="J157" s="231">
        <f>ROUND(I157*H157,2)</f>
        <v>0</v>
      </c>
      <c r="K157" s="232"/>
      <c r="L157" s="41"/>
      <c r="M157" s="233" t="s">
        <v>1</v>
      </c>
      <c r="N157" s="234" t="s">
        <v>47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0.014</v>
      </c>
      <c r="T157" s="236">
        <f>S157*H157</f>
        <v>1.4955080000000001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7" t="s">
        <v>163</v>
      </c>
      <c r="AT157" s="237" t="s">
        <v>159</v>
      </c>
      <c r="AU157" s="237" t="s">
        <v>92</v>
      </c>
      <c r="AY157" s="14" t="s">
        <v>156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4" t="s">
        <v>164</v>
      </c>
      <c r="BK157" s="238">
        <f>ROUND(I157*H157,2)</f>
        <v>0</v>
      </c>
      <c r="BL157" s="14" t="s">
        <v>163</v>
      </c>
      <c r="BM157" s="237" t="s">
        <v>205</v>
      </c>
    </row>
    <row r="158" s="2" customFormat="1">
      <c r="A158" s="35"/>
      <c r="B158" s="36"/>
      <c r="C158" s="37"/>
      <c r="D158" s="239" t="s">
        <v>166</v>
      </c>
      <c r="E158" s="37"/>
      <c r="F158" s="240" t="s">
        <v>204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166</v>
      </c>
      <c r="AU158" s="14" t="s">
        <v>92</v>
      </c>
    </row>
    <row r="159" s="12" customFormat="1" ht="22.8" customHeight="1">
      <c r="A159" s="12"/>
      <c r="B159" s="209"/>
      <c r="C159" s="210"/>
      <c r="D159" s="211" t="s">
        <v>78</v>
      </c>
      <c r="E159" s="223" t="s">
        <v>206</v>
      </c>
      <c r="F159" s="223" t="s">
        <v>207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SUM(P160:P169)</f>
        <v>0</v>
      </c>
      <c r="Q159" s="217"/>
      <c r="R159" s="218">
        <f>SUM(R160:R169)</f>
        <v>0</v>
      </c>
      <c r="S159" s="217"/>
      <c r="T159" s="219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86</v>
      </c>
      <c r="AT159" s="221" t="s">
        <v>78</v>
      </c>
      <c r="AU159" s="221" t="s">
        <v>86</v>
      </c>
      <c r="AY159" s="220" t="s">
        <v>156</v>
      </c>
      <c r="BK159" s="222">
        <f>SUM(BK160:BK169)</f>
        <v>0</v>
      </c>
    </row>
    <row r="160" s="2" customFormat="1" ht="33" customHeight="1">
      <c r="A160" s="35"/>
      <c r="B160" s="36"/>
      <c r="C160" s="225" t="s">
        <v>8</v>
      </c>
      <c r="D160" s="225" t="s">
        <v>159</v>
      </c>
      <c r="E160" s="226" t="s">
        <v>208</v>
      </c>
      <c r="F160" s="227" t="s">
        <v>209</v>
      </c>
      <c r="G160" s="228" t="s">
        <v>210</v>
      </c>
      <c r="H160" s="229">
        <v>9.3239999999999998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163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163</v>
      </c>
      <c r="BM160" s="237" t="s">
        <v>211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209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2" customFormat="1" ht="33" customHeight="1">
      <c r="A162" s="35"/>
      <c r="B162" s="36"/>
      <c r="C162" s="225" t="s">
        <v>212</v>
      </c>
      <c r="D162" s="225" t="s">
        <v>159</v>
      </c>
      <c r="E162" s="226" t="s">
        <v>213</v>
      </c>
      <c r="F162" s="227" t="s">
        <v>214</v>
      </c>
      <c r="G162" s="228" t="s">
        <v>210</v>
      </c>
      <c r="H162" s="229">
        <v>18.648</v>
      </c>
      <c r="I162" s="230"/>
      <c r="J162" s="231">
        <f>ROUND(I162*H162,2)</f>
        <v>0</v>
      </c>
      <c r="K162" s="232"/>
      <c r="L162" s="41"/>
      <c r="M162" s="233" t="s">
        <v>1</v>
      </c>
      <c r="N162" s="234" t="s">
        <v>47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163</v>
      </c>
      <c r="AT162" s="237" t="s">
        <v>159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163</v>
      </c>
      <c r="BM162" s="237" t="s">
        <v>215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214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2" customFormat="1" ht="24.15" customHeight="1">
      <c r="A164" s="35"/>
      <c r="B164" s="36"/>
      <c r="C164" s="225" t="s">
        <v>216</v>
      </c>
      <c r="D164" s="225" t="s">
        <v>159</v>
      </c>
      <c r="E164" s="226" t="s">
        <v>217</v>
      </c>
      <c r="F164" s="227" t="s">
        <v>218</v>
      </c>
      <c r="G164" s="228" t="s">
        <v>210</v>
      </c>
      <c r="H164" s="229">
        <v>9.3239999999999998</v>
      </c>
      <c r="I164" s="230"/>
      <c r="J164" s="231">
        <f>ROUND(I164*H164,2)</f>
        <v>0</v>
      </c>
      <c r="K164" s="232"/>
      <c r="L164" s="41"/>
      <c r="M164" s="233" t="s">
        <v>1</v>
      </c>
      <c r="N164" s="234" t="s">
        <v>47</v>
      </c>
      <c r="O164" s="89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7" t="s">
        <v>163</v>
      </c>
      <c r="AT164" s="237" t="s">
        <v>159</v>
      </c>
      <c r="AU164" s="237" t="s">
        <v>92</v>
      </c>
      <c r="AY164" s="14" t="s">
        <v>156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4" t="s">
        <v>164</v>
      </c>
      <c r="BK164" s="238">
        <f>ROUND(I164*H164,2)</f>
        <v>0</v>
      </c>
      <c r="BL164" s="14" t="s">
        <v>163</v>
      </c>
      <c r="BM164" s="237" t="s">
        <v>219</v>
      </c>
    </row>
    <row r="165" s="2" customFormat="1">
      <c r="A165" s="35"/>
      <c r="B165" s="36"/>
      <c r="C165" s="37"/>
      <c r="D165" s="239" t="s">
        <v>166</v>
      </c>
      <c r="E165" s="37"/>
      <c r="F165" s="240" t="s">
        <v>218</v>
      </c>
      <c r="G165" s="37"/>
      <c r="H165" s="37"/>
      <c r="I165" s="241"/>
      <c r="J165" s="37"/>
      <c r="K165" s="37"/>
      <c r="L165" s="41"/>
      <c r="M165" s="242"/>
      <c r="N165" s="243"/>
      <c r="O165" s="89"/>
      <c r="P165" s="89"/>
      <c r="Q165" s="89"/>
      <c r="R165" s="89"/>
      <c r="S165" s="89"/>
      <c r="T165" s="90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166</v>
      </c>
      <c r="AU165" s="14" t="s">
        <v>92</v>
      </c>
    </row>
    <row r="166" s="2" customFormat="1" ht="24.15" customHeight="1">
      <c r="A166" s="35"/>
      <c r="B166" s="36"/>
      <c r="C166" s="225" t="s">
        <v>220</v>
      </c>
      <c r="D166" s="225" t="s">
        <v>159</v>
      </c>
      <c r="E166" s="226" t="s">
        <v>221</v>
      </c>
      <c r="F166" s="227" t="s">
        <v>222</v>
      </c>
      <c r="G166" s="228" t="s">
        <v>210</v>
      </c>
      <c r="H166" s="229">
        <v>149.184</v>
      </c>
      <c r="I166" s="230"/>
      <c r="J166" s="231">
        <f>ROUND(I166*H166,2)</f>
        <v>0</v>
      </c>
      <c r="K166" s="232"/>
      <c r="L166" s="41"/>
      <c r="M166" s="233" t="s">
        <v>1</v>
      </c>
      <c r="N166" s="234" t="s">
        <v>47</v>
      </c>
      <c r="O166" s="89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7" t="s">
        <v>163</v>
      </c>
      <c r="AT166" s="237" t="s">
        <v>159</v>
      </c>
      <c r="AU166" s="237" t="s">
        <v>92</v>
      </c>
      <c r="AY166" s="14" t="s">
        <v>156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4" t="s">
        <v>164</v>
      </c>
      <c r="BK166" s="238">
        <f>ROUND(I166*H166,2)</f>
        <v>0</v>
      </c>
      <c r="BL166" s="14" t="s">
        <v>163</v>
      </c>
      <c r="BM166" s="237" t="s">
        <v>223</v>
      </c>
    </row>
    <row r="167" s="2" customFormat="1">
      <c r="A167" s="35"/>
      <c r="B167" s="36"/>
      <c r="C167" s="37"/>
      <c r="D167" s="239" t="s">
        <v>166</v>
      </c>
      <c r="E167" s="37"/>
      <c r="F167" s="240" t="s">
        <v>222</v>
      </c>
      <c r="G167" s="37"/>
      <c r="H167" s="37"/>
      <c r="I167" s="241"/>
      <c r="J167" s="37"/>
      <c r="K167" s="37"/>
      <c r="L167" s="41"/>
      <c r="M167" s="242"/>
      <c r="N167" s="243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166</v>
      </c>
      <c r="AU167" s="14" t="s">
        <v>92</v>
      </c>
    </row>
    <row r="168" s="2" customFormat="1" ht="44.25" customHeight="1">
      <c r="A168" s="35"/>
      <c r="B168" s="36"/>
      <c r="C168" s="225" t="s">
        <v>224</v>
      </c>
      <c r="D168" s="225" t="s">
        <v>159</v>
      </c>
      <c r="E168" s="226" t="s">
        <v>225</v>
      </c>
      <c r="F168" s="227" t="s">
        <v>226</v>
      </c>
      <c r="G168" s="228" t="s">
        <v>210</v>
      </c>
      <c r="H168" s="229">
        <v>9.3239999999999998</v>
      </c>
      <c r="I168" s="230"/>
      <c r="J168" s="231">
        <f>ROUND(I168*H168,2)</f>
        <v>0</v>
      </c>
      <c r="K168" s="232"/>
      <c r="L168" s="41"/>
      <c r="M168" s="233" t="s">
        <v>1</v>
      </c>
      <c r="N168" s="234" t="s">
        <v>47</v>
      </c>
      <c r="O168" s="89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7" t="s">
        <v>163</v>
      </c>
      <c r="AT168" s="237" t="s">
        <v>159</v>
      </c>
      <c r="AU168" s="237" t="s">
        <v>92</v>
      </c>
      <c r="AY168" s="14" t="s">
        <v>156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4" t="s">
        <v>164</v>
      </c>
      <c r="BK168" s="238">
        <f>ROUND(I168*H168,2)</f>
        <v>0</v>
      </c>
      <c r="BL168" s="14" t="s">
        <v>163</v>
      </c>
      <c r="BM168" s="237" t="s">
        <v>227</v>
      </c>
    </row>
    <row r="169" s="2" customFormat="1">
      <c r="A169" s="35"/>
      <c r="B169" s="36"/>
      <c r="C169" s="37"/>
      <c r="D169" s="239" t="s">
        <v>166</v>
      </c>
      <c r="E169" s="37"/>
      <c r="F169" s="240" t="s">
        <v>228</v>
      </c>
      <c r="G169" s="37"/>
      <c r="H169" s="37"/>
      <c r="I169" s="241"/>
      <c r="J169" s="37"/>
      <c r="K169" s="37"/>
      <c r="L169" s="41"/>
      <c r="M169" s="242"/>
      <c r="N169" s="243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166</v>
      </c>
      <c r="AU169" s="14" t="s">
        <v>92</v>
      </c>
    </row>
    <row r="170" s="12" customFormat="1" ht="22.8" customHeight="1">
      <c r="A170" s="12"/>
      <c r="B170" s="209"/>
      <c r="C170" s="210"/>
      <c r="D170" s="211" t="s">
        <v>78</v>
      </c>
      <c r="E170" s="223" t="s">
        <v>229</v>
      </c>
      <c r="F170" s="223" t="s">
        <v>230</v>
      </c>
      <c r="G170" s="210"/>
      <c r="H170" s="210"/>
      <c r="I170" s="213"/>
      <c r="J170" s="224">
        <f>BK170</f>
        <v>0</v>
      </c>
      <c r="K170" s="210"/>
      <c r="L170" s="215"/>
      <c r="M170" s="216"/>
      <c r="N170" s="217"/>
      <c r="O170" s="217"/>
      <c r="P170" s="218">
        <f>SUM(P171:P172)</f>
        <v>0</v>
      </c>
      <c r="Q170" s="217"/>
      <c r="R170" s="218">
        <f>SUM(R171:R172)</f>
        <v>0</v>
      </c>
      <c r="S170" s="217"/>
      <c r="T170" s="219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86</v>
      </c>
      <c r="AT170" s="221" t="s">
        <v>78</v>
      </c>
      <c r="AU170" s="221" t="s">
        <v>86</v>
      </c>
      <c r="AY170" s="220" t="s">
        <v>156</v>
      </c>
      <c r="BK170" s="222">
        <f>SUM(BK171:BK172)</f>
        <v>0</v>
      </c>
    </row>
    <row r="171" s="2" customFormat="1" ht="21.75" customHeight="1">
      <c r="A171" s="35"/>
      <c r="B171" s="36"/>
      <c r="C171" s="225" t="s">
        <v>231</v>
      </c>
      <c r="D171" s="225" t="s">
        <v>159</v>
      </c>
      <c r="E171" s="226" t="s">
        <v>232</v>
      </c>
      <c r="F171" s="227" t="s">
        <v>233</v>
      </c>
      <c r="G171" s="228" t="s">
        <v>210</v>
      </c>
      <c r="H171" s="229">
        <v>5.2300000000000004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163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163</v>
      </c>
      <c r="BM171" s="237" t="s">
        <v>234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235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12" customFormat="1" ht="25.92" customHeight="1">
      <c r="A173" s="12"/>
      <c r="B173" s="209"/>
      <c r="C173" s="210"/>
      <c r="D173" s="211" t="s">
        <v>78</v>
      </c>
      <c r="E173" s="212" t="s">
        <v>236</v>
      </c>
      <c r="F173" s="212" t="s">
        <v>237</v>
      </c>
      <c r="G173" s="210"/>
      <c r="H173" s="210"/>
      <c r="I173" s="213"/>
      <c r="J173" s="214">
        <f>BK173</f>
        <v>0</v>
      </c>
      <c r="K173" s="210"/>
      <c r="L173" s="215"/>
      <c r="M173" s="216"/>
      <c r="N173" s="217"/>
      <c r="O173" s="217"/>
      <c r="P173" s="218">
        <f>P174+P181+P204+P229+P252+P275+P310</f>
        <v>0</v>
      </c>
      <c r="Q173" s="217"/>
      <c r="R173" s="218">
        <f>R174+R181+R204+R229+R252+R275+R310</f>
        <v>7.2318022400000004</v>
      </c>
      <c r="S173" s="217"/>
      <c r="T173" s="219">
        <f>T174+T181+T204+T229+T252+T275+T310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0" t="s">
        <v>92</v>
      </c>
      <c r="AT173" s="221" t="s">
        <v>78</v>
      </c>
      <c r="AU173" s="221" t="s">
        <v>79</v>
      </c>
      <c r="AY173" s="220" t="s">
        <v>156</v>
      </c>
      <c r="BK173" s="222">
        <f>BK174+BK181+BK204+BK229+BK252+BK275+BK310</f>
        <v>0</v>
      </c>
    </row>
    <row r="174" s="12" customFormat="1" ht="22.8" customHeight="1">
      <c r="A174" s="12"/>
      <c r="B174" s="209"/>
      <c r="C174" s="210"/>
      <c r="D174" s="211" t="s">
        <v>78</v>
      </c>
      <c r="E174" s="223" t="s">
        <v>238</v>
      </c>
      <c r="F174" s="223" t="s">
        <v>239</v>
      </c>
      <c r="G174" s="210"/>
      <c r="H174" s="210"/>
      <c r="I174" s="213"/>
      <c r="J174" s="224">
        <f>BK174</f>
        <v>0</v>
      </c>
      <c r="K174" s="210"/>
      <c r="L174" s="215"/>
      <c r="M174" s="216"/>
      <c r="N174" s="217"/>
      <c r="O174" s="217"/>
      <c r="P174" s="218">
        <f>SUM(P175:P180)</f>
        <v>0</v>
      </c>
      <c r="Q174" s="217"/>
      <c r="R174" s="218">
        <f>SUM(R175:R180)</f>
        <v>0.093902199999999991</v>
      </c>
      <c r="S174" s="217"/>
      <c r="T174" s="219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0" t="s">
        <v>92</v>
      </c>
      <c r="AT174" s="221" t="s">
        <v>78</v>
      </c>
      <c r="AU174" s="221" t="s">
        <v>86</v>
      </c>
      <c r="AY174" s="220" t="s">
        <v>156</v>
      </c>
      <c r="BK174" s="222">
        <f>SUM(BK175:BK180)</f>
        <v>0</v>
      </c>
    </row>
    <row r="175" s="2" customFormat="1" ht="24.15" customHeight="1">
      <c r="A175" s="35"/>
      <c r="B175" s="36"/>
      <c r="C175" s="225" t="s">
        <v>240</v>
      </c>
      <c r="D175" s="225" t="s">
        <v>159</v>
      </c>
      <c r="E175" s="226" t="s">
        <v>241</v>
      </c>
      <c r="F175" s="227" t="s">
        <v>242</v>
      </c>
      <c r="G175" s="228" t="s">
        <v>162</v>
      </c>
      <c r="H175" s="229">
        <v>63.878999999999998</v>
      </c>
      <c r="I175" s="230"/>
      <c r="J175" s="231">
        <f>ROUND(I175*H175,2)</f>
        <v>0</v>
      </c>
      <c r="K175" s="232"/>
      <c r="L175" s="41"/>
      <c r="M175" s="233" t="s">
        <v>1</v>
      </c>
      <c r="N175" s="234" t="s">
        <v>47</v>
      </c>
      <c r="O175" s="89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224</v>
      </c>
      <c r="AT175" s="237" t="s">
        <v>159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243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242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24.15" customHeight="1">
      <c r="A177" s="35"/>
      <c r="B177" s="36"/>
      <c r="C177" s="244" t="s">
        <v>244</v>
      </c>
      <c r="D177" s="244" t="s">
        <v>245</v>
      </c>
      <c r="E177" s="245" t="s">
        <v>246</v>
      </c>
      <c r="F177" s="246" t="s">
        <v>247</v>
      </c>
      <c r="G177" s="247" t="s">
        <v>162</v>
      </c>
      <c r="H177" s="248">
        <v>67.072999999999993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47</v>
      </c>
      <c r="O177" s="89"/>
      <c r="P177" s="235">
        <f>O177*H177</f>
        <v>0</v>
      </c>
      <c r="Q177" s="235">
        <v>0.0014</v>
      </c>
      <c r="R177" s="235">
        <f>Q177*H177</f>
        <v>0.093902199999999991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248</v>
      </c>
      <c r="AT177" s="237" t="s">
        <v>245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249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247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24.15" customHeight="1">
      <c r="A179" s="35"/>
      <c r="B179" s="36"/>
      <c r="C179" s="225" t="s">
        <v>250</v>
      </c>
      <c r="D179" s="225" t="s">
        <v>159</v>
      </c>
      <c r="E179" s="226" t="s">
        <v>251</v>
      </c>
      <c r="F179" s="227" t="s">
        <v>252</v>
      </c>
      <c r="G179" s="228" t="s">
        <v>210</v>
      </c>
      <c r="H179" s="229">
        <v>0.094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253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254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12" customFormat="1" ht="22.8" customHeight="1">
      <c r="A181" s="12"/>
      <c r="B181" s="209"/>
      <c r="C181" s="210"/>
      <c r="D181" s="211" t="s">
        <v>78</v>
      </c>
      <c r="E181" s="223" t="s">
        <v>255</v>
      </c>
      <c r="F181" s="223" t="s">
        <v>256</v>
      </c>
      <c r="G181" s="210"/>
      <c r="H181" s="210"/>
      <c r="I181" s="213"/>
      <c r="J181" s="224">
        <f>BK181</f>
        <v>0</v>
      </c>
      <c r="K181" s="210"/>
      <c r="L181" s="215"/>
      <c r="M181" s="216"/>
      <c r="N181" s="217"/>
      <c r="O181" s="217"/>
      <c r="P181" s="218">
        <f>SUM(P182:P203)</f>
        <v>0</v>
      </c>
      <c r="Q181" s="217"/>
      <c r="R181" s="218">
        <f>SUM(R182:R203)</f>
        <v>5.5285044399999999</v>
      </c>
      <c r="S181" s="217"/>
      <c r="T181" s="219">
        <f>SUM(T182:T203)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0" t="s">
        <v>92</v>
      </c>
      <c r="AT181" s="221" t="s">
        <v>78</v>
      </c>
      <c r="AU181" s="221" t="s">
        <v>86</v>
      </c>
      <c r="AY181" s="220" t="s">
        <v>156</v>
      </c>
      <c r="BK181" s="222">
        <f>SUM(BK182:BK203)</f>
        <v>0</v>
      </c>
    </row>
    <row r="182" s="2" customFormat="1" ht="24.15" customHeight="1">
      <c r="A182" s="35"/>
      <c r="B182" s="36"/>
      <c r="C182" s="225" t="s">
        <v>7</v>
      </c>
      <c r="D182" s="225" t="s">
        <v>159</v>
      </c>
      <c r="E182" s="226" t="s">
        <v>257</v>
      </c>
      <c r="F182" s="227" t="s">
        <v>258</v>
      </c>
      <c r="G182" s="228" t="s">
        <v>162</v>
      </c>
      <c r="H182" s="229">
        <v>21.068999999999999</v>
      </c>
      <c r="I182" s="230"/>
      <c r="J182" s="231">
        <f>ROUND(I182*H182,2)</f>
        <v>0</v>
      </c>
      <c r="K182" s="232"/>
      <c r="L182" s="41"/>
      <c r="M182" s="233" t="s">
        <v>1</v>
      </c>
      <c r="N182" s="234" t="s">
        <v>47</v>
      </c>
      <c r="O182" s="89"/>
      <c r="P182" s="235">
        <f>O182*H182</f>
        <v>0</v>
      </c>
      <c r="Q182" s="235">
        <v>0.053409999999999999</v>
      </c>
      <c r="R182" s="235">
        <f>Q182*H182</f>
        <v>1.12529529</v>
      </c>
      <c r="S182" s="235">
        <v>0</v>
      </c>
      <c r="T182" s="23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7" t="s">
        <v>224</v>
      </c>
      <c r="AT182" s="237" t="s">
        <v>159</v>
      </c>
      <c r="AU182" s="237" t="s">
        <v>92</v>
      </c>
      <c r="AY182" s="14" t="s">
        <v>156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4" t="s">
        <v>164</v>
      </c>
      <c r="BK182" s="238">
        <f>ROUND(I182*H182,2)</f>
        <v>0</v>
      </c>
      <c r="BL182" s="14" t="s">
        <v>224</v>
      </c>
      <c r="BM182" s="237" t="s">
        <v>259</v>
      </c>
    </row>
    <row r="183" s="2" customFormat="1">
      <c r="A183" s="35"/>
      <c r="B183" s="36"/>
      <c r="C183" s="37"/>
      <c r="D183" s="239" t="s">
        <v>166</v>
      </c>
      <c r="E183" s="37"/>
      <c r="F183" s="240" t="s">
        <v>258</v>
      </c>
      <c r="G183" s="37"/>
      <c r="H183" s="37"/>
      <c r="I183" s="241"/>
      <c r="J183" s="37"/>
      <c r="K183" s="37"/>
      <c r="L183" s="41"/>
      <c r="M183" s="242"/>
      <c r="N183" s="243"/>
      <c r="O183" s="89"/>
      <c r="P183" s="89"/>
      <c r="Q183" s="89"/>
      <c r="R183" s="89"/>
      <c r="S183" s="89"/>
      <c r="T183" s="90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166</v>
      </c>
      <c r="AU183" s="14" t="s">
        <v>92</v>
      </c>
    </row>
    <row r="184" s="2" customFormat="1" ht="24.15" customHeight="1">
      <c r="A184" s="35"/>
      <c r="B184" s="36"/>
      <c r="C184" s="225" t="s">
        <v>260</v>
      </c>
      <c r="D184" s="225" t="s">
        <v>159</v>
      </c>
      <c r="E184" s="226" t="s">
        <v>261</v>
      </c>
      <c r="F184" s="227" t="s">
        <v>262</v>
      </c>
      <c r="G184" s="228" t="s">
        <v>162</v>
      </c>
      <c r="H184" s="229">
        <v>11.430999999999999</v>
      </c>
      <c r="I184" s="230"/>
      <c r="J184" s="231">
        <f>ROUND(I184*H184,2)</f>
        <v>0</v>
      </c>
      <c r="K184" s="232"/>
      <c r="L184" s="41"/>
      <c r="M184" s="233" t="s">
        <v>1</v>
      </c>
      <c r="N184" s="234" t="s">
        <v>47</v>
      </c>
      <c r="O184" s="89"/>
      <c r="P184" s="235">
        <f>O184*H184</f>
        <v>0</v>
      </c>
      <c r="Q184" s="235">
        <v>0.046969999999999998</v>
      </c>
      <c r="R184" s="235">
        <f>Q184*H184</f>
        <v>0.53691406999999991</v>
      </c>
      <c r="S184" s="235">
        <v>0</v>
      </c>
      <c r="T184" s="23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7" t="s">
        <v>224</v>
      </c>
      <c r="AT184" s="237" t="s">
        <v>159</v>
      </c>
      <c r="AU184" s="237" t="s">
        <v>92</v>
      </c>
      <c r="AY184" s="14" t="s">
        <v>156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4" t="s">
        <v>164</v>
      </c>
      <c r="BK184" s="238">
        <f>ROUND(I184*H184,2)</f>
        <v>0</v>
      </c>
      <c r="BL184" s="14" t="s">
        <v>224</v>
      </c>
      <c r="BM184" s="237" t="s">
        <v>263</v>
      </c>
    </row>
    <row r="185" s="2" customFormat="1">
      <c r="A185" s="35"/>
      <c r="B185" s="36"/>
      <c r="C185" s="37"/>
      <c r="D185" s="239" t="s">
        <v>166</v>
      </c>
      <c r="E185" s="37"/>
      <c r="F185" s="240" t="s">
        <v>262</v>
      </c>
      <c r="G185" s="37"/>
      <c r="H185" s="37"/>
      <c r="I185" s="241"/>
      <c r="J185" s="37"/>
      <c r="K185" s="37"/>
      <c r="L185" s="41"/>
      <c r="M185" s="242"/>
      <c r="N185" s="243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166</v>
      </c>
      <c r="AU185" s="14" t="s">
        <v>92</v>
      </c>
    </row>
    <row r="186" s="2" customFormat="1" ht="37.8" customHeight="1">
      <c r="A186" s="35"/>
      <c r="B186" s="36"/>
      <c r="C186" s="225" t="s">
        <v>264</v>
      </c>
      <c r="D186" s="225" t="s">
        <v>159</v>
      </c>
      <c r="E186" s="226" t="s">
        <v>265</v>
      </c>
      <c r="F186" s="227" t="s">
        <v>266</v>
      </c>
      <c r="G186" s="228" t="s">
        <v>162</v>
      </c>
      <c r="H186" s="229">
        <v>8.5399999999999991</v>
      </c>
      <c r="I186" s="230"/>
      <c r="J186" s="231">
        <f>ROUND(I186*H186,2)</f>
        <v>0</v>
      </c>
      <c r="K186" s="232"/>
      <c r="L186" s="41"/>
      <c r="M186" s="233" t="s">
        <v>1</v>
      </c>
      <c r="N186" s="234" t="s">
        <v>47</v>
      </c>
      <c r="O186" s="89"/>
      <c r="P186" s="235">
        <f>O186*H186</f>
        <v>0</v>
      </c>
      <c r="Q186" s="235">
        <v>0.050160000000000003</v>
      </c>
      <c r="R186" s="235">
        <f>Q186*H186</f>
        <v>0.42836639999999998</v>
      </c>
      <c r="S186" s="235">
        <v>0</v>
      </c>
      <c r="T186" s="23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7" t="s">
        <v>224</v>
      </c>
      <c r="AT186" s="237" t="s">
        <v>159</v>
      </c>
      <c r="AU186" s="237" t="s">
        <v>92</v>
      </c>
      <c r="AY186" s="14" t="s">
        <v>156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4" t="s">
        <v>164</v>
      </c>
      <c r="BK186" s="238">
        <f>ROUND(I186*H186,2)</f>
        <v>0</v>
      </c>
      <c r="BL186" s="14" t="s">
        <v>224</v>
      </c>
      <c r="BM186" s="237" t="s">
        <v>267</v>
      </c>
    </row>
    <row r="187" s="2" customFormat="1">
      <c r="A187" s="35"/>
      <c r="B187" s="36"/>
      <c r="C187" s="37"/>
      <c r="D187" s="239" t="s">
        <v>166</v>
      </c>
      <c r="E187" s="37"/>
      <c r="F187" s="240" t="s">
        <v>266</v>
      </c>
      <c r="G187" s="37"/>
      <c r="H187" s="37"/>
      <c r="I187" s="241"/>
      <c r="J187" s="37"/>
      <c r="K187" s="37"/>
      <c r="L187" s="41"/>
      <c r="M187" s="242"/>
      <c r="N187" s="243"/>
      <c r="O187" s="89"/>
      <c r="P187" s="89"/>
      <c r="Q187" s="89"/>
      <c r="R187" s="89"/>
      <c r="S187" s="89"/>
      <c r="T187" s="9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166</v>
      </c>
      <c r="AU187" s="14" t="s">
        <v>92</v>
      </c>
    </row>
    <row r="188" s="2" customFormat="1" ht="37.8" customHeight="1">
      <c r="A188" s="35"/>
      <c r="B188" s="36"/>
      <c r="C188" s="225" t="s">
        <v>268</v>
      </c>
      <c r="D188" s="225" t="s">
        <v>159</v>
      </c>
      <c r="E188" s="226" t="s">
        <v>269</v>
      </c>
      <c r="F188" s="227" t="s">
        <v>270</v>
      </c>
      <c r="G188" s="228" t="s">
        <v>162</v>
      </c>
      <c r="H188" s="229">
        <v>56.508000000000003</v>
      </c>
      <c r="I188" s="230"/>
      <c r="J188" s="231">
        <f>ROUND(I188*H188,2)</f>
        <v>0</v>
      </c>
      <c r="K188" s="232"/>
      <c r="L188" s="41"/>
      <c r="M188" s="233" t="s">
        <v>1</v>
      </c>
      <c r="N188" s="234" t="s">
        <v>47</v>
      </c>
      <c r="O188" s="89"/>
      <c r="P188" s="235">
        <f>O188*H188</f>
        <v>0</v>
      </c>
      <c r="Q188" s="235">
        <v>0.027060000000000001</v>
      </c>
      <c r="R188" s="235">
        <f>Q188*H188</f>
        <v>1.5291064800000001</v>
      </c>
      <c r="S188" s="235">
        <v>0</v>
      </c>
      <c r="T188" s="23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7" t="s">
        <v>224</v>
      </c>
      <c r="AT188" s="237" t="s">
        <v>159</v>
      </c>
      <c r="AU188" s="237" t="s">
        <v>92</v>
      </c>
      <c r="AY188" s="14" t="s">
        <v>156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4" t="s">
        <v>164</v>
      </c>
      <c r="BK188" s="238">
        <f>ROUND(I188*H188,2)</f>
        <v>0</v>
      </c>
      <c r="BL188" s="14" t="s">
        <v>224</v>
      </c>
      <c r="BM188" s="237" t="s">
        <v>271</v>
      </c>
    </row>
    <row r="189" s="2" customFormat="1">
      <c r="A189" s="35"/>
      <c r="B189" s="36"/>
      <c r="C189" s="37"/>
      <c r="D189" s="239" t="s">
        <v>166</v>
      </c>
      <c r="E189" s="37"/>
      <c r="F189" s="240" t="s">
        <v>270</v>
      </c>
      <c r="G189" s="37"/>
      <c r="H189" s="37"/>
      <c r="I189" s="241"/>
      <c r="J189" s="37"/>
      <c r="K189" s="37"/>
      <c r="L189" s="41"/>
      <c r="M189" s="242"/>
      <c r="N189" s="243"/>
      <c r="O189" s="89"/>
      <c r="P189" s="89"/>
      <c r="Q189" s="89"/>
      <c r="R189" s="89"/>
      <c r="S189" s="89"/>
      <c r="T189" s="90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166</v>
      </c>
      <c r="AU189" s="14" t="s">
        <v>92</v>
      </c>
    </row>
    <row r="190" s="2" customFormat="1" ht="37.8" customHeight="1">
      <c r="A190" s="35"/>
      <c r="B190" s="36"/>
      <c r="C190" s="225" t="s">
        <v>272</v>
      </c>
      <c r="D190" s="225" t="s">
        <v>159</v>
      </c>
      <c r="E190" s="226" t="s">
        <v>273</v>
      </c>
      <c r="F190" s="227" t="s">
        <v>274</v>
      </c>
      <c r="G190" s="228" t="s">
        <v>162</v>
      </c>
      <c r="H190" s="229">
        <v>3.8250000000000002</v>
      </c>
      <c r="I190" s="230"/>
      <c r="J190" s="231">
        <f>ROUND(I190*H190,2)</f>
        <v>0</v>
      </c>
      <c r="K190" s="232"/>
      <c r="L190" s="41"/>
      <c r="M190" s="233" t="s">
        <v>1</v>
      </c>
      <c r="N190" s="234" t="s">
        <v>47</v>
      </c>
      <c r="O190" s="89"/>
      <c r="P190" s="235">
        <f>O190*H190</f>
        <v>0</v>
      </c>
      <c r="Q190" s="235">
        <v>0.027539999999999999</v>
      </c>
      <c r="R190" s="235">
        <f>Q190*H190</f>
        <v>0.1053405</v>
      </c>
      <c r="S190" s="235">
        <v>0</v>
      </c>
      <c r="T190" s="23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7" t="s">
        <v>224</v>
      </c>
      <c r="AT190" s="237" t="s">
        <v>159</v>
      </c>
      <c r="AU190" s="237" t="s">
        <v>92</v>
      </c>
      <c r="AY190" s="14" t="s">
        <v>156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4" t="s">
        <v>164</v>
      </c>
      <c r="BK190" s="238">
        <f>ROUND(I190*H190,2)</f>
        <v>0</v>
      </c>
      <c r="BL190" s="14" t="s">
        <v>224</v>
      </c>
      <c r="BM190" s="237" t="s">
        <v>275</v>
      </c>
    </row>
    <row r="191" s="2" customFormat="1">
      <c r="A191" s="35"/>
      <c r="B191" s="36"/>
      <c r="C191" s="37"/>
      <c r="D191" s="239" t="s">
        <v>166</v>
      </c>
      <c r="E191" s="37"/>
      <c r="F191" s="240" t="s">
        <v>274</v>
      </c>
      <c r="G191" s="37"/>
      <c r="H191" s="37"/>
      <c r="I191" s="241"/>
      <c r="J191" s="37"/>
      <c r="K191" s="37"/>
      <c r="L191" s="41"/>
      <c r="M191" s="242"/>
      <c r="N191" s="243"/>
      <c r="O191" s="89"/>
      <c r="P191" s="89"/>
      <c r="Q191" s="89"/>
      <c r="R191" s="89"/>
      <c r="S191" s="89"/>
      <c r="T191" s="90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166</v>
      </c>
      <c r="AU191" s="14" t="s">
        <v>92</v>
      </c>
    </row>
    <row r="192" s="2" customFormat="1" ht="16.5" customHeight="1">
      <c r="A192" s="35"/>
      <c r="B192" s="36"/>
      <c r="C192" s="225" t="s">
        <v>276</v>
      </c>
      <c r="D192" s="225" t="s">
        <v>159</v>
      </c>
      <c r="E192" s="226" t="s">
        <v>277</v>
      </c>
      <c r="F192" s="227" t="s">
        <v>278</v>
      </c>
      <c r="G192" s="228" t="s">
        <v>162</v>
      </c>
      <c r="H192" s="229">
        <v>63.878999999999998</v>
      </c>
      <c r="I192" s="230"/>
      <c r="J192" s="231">
        <f>ROUND(I192*H192,2)</f>
        <v>0</v>
      </c>
      <c r="K192" s="232"/>
      <c r="L192" s="41"/>
      <c r="M192" s="233" t="s">
        <v>1</v>
      </c>
      <c r="N192" s="234" t="s">
        <v>47</v>
      </c>
      <c r="O192" s="89"/>
      <c r="P192" s="235">
        <f>O192*H192</f>
        <v>0</v>
      </c>
      <c r="Q192" s="235">
        <v>0.0263</v>
      </c>
      <c r="R192" s="235">
        <f>Q192*H192</f>
        <v>1.6800177000000001</v>
      </c>
      <c r="S192" s="235">
        <v>0</v>
      </c>
      <c r="T192" s="23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7" t="s">
        <v>224</v>
      </c>
      <c r="AT192" s="237" t="s">
        <v>159</v>
      </c>
      <c r="AU192" s="237" t="s">
        <v>92</v>
      </c>
      <c r="AY192" s="14" t="s">
        <v>156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4" t="s">
        <v>164</v>
      </c>
      <c r="BK192" s="238">
        <f>ROUND(I192*H192,2)</f>
        <v>0</v>
      </c>
      <c r="BL192" s="14" t="s">
        <v>224</v>
      </c>
      <c r="BM192" s="237" t="s">
        <v>279</v>
      </c>
    </row>
    <row r="193" s="2" customFormat="1">
      <c r="A193" s="35"/>
      <c r="B193" s="36"/>
      <c r="C193" s="37"/>
      <c r="D193" s="239" t="s">
        <v>166</v>
      </c>
      <c r="E193" s="37"/>
      <c r="F193" s="240" t="s">
        <v>278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166</v>
      </c>
      <c r="AU193" s="14" t="s">
        <v>92</v>
      </c>
    </row>
    <row r="194" s="2" customFormat="1" ht="21.75" customHeight="1">
      <c r="A194" s="35"/>
      <c r="B194" s="36"/>
      <c r="C194" s="225" t="s">
        <v>280</v>
      </c>
      <c r="D194" s="225" t="s">
        <v>159</v>
      </c>
      <c r="E194" s="226" t="s">
        <v>281</v>
      </c>
      <c r="F194" s="227" t="s">
        <v>282</v>
      </c>
      <c r="G194" s="228" t="s">
        <v>283</v>
      </c>
      <c r="H194" s="229">
        <v>1</v>
      </c>
      <c r="I194" s="230"/>
      <c r="J194" s="231">
        <f>ROUND(I194*H194,2)</f>
        <v>0</v>
      </c>
      <c r="K194" s="232"/>
      <c r="L194" s="41"/>
      <c r="M194" s="233" t="s">
        <v>1</v>
      </c>
      <c r="N194" s="234" t="s">
        <v>47</v>
      </c>
      <c r="O194" s="89"/>
      <c r="P194" s="235">
        <f>O194*H194</f>
        <v>0</v>
      </c>
      <c r="Q194" s="235">
        <v>0.00022000000000000001</v>
      </c>
      <c r="R194" s="235">
        <f>Q194*H194</f>
        <v>0.00022000000000000001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224</v>
      </c>
      <c r="AT194" s="237" t="s">
        <v>159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284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282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37.8" customHeight="1">
      <c r="A196" s="35"/>
      <c r="B196" s="36"/>
      <c r="C196" s="244" t="s">
        <v>285</v>
      </c>
      <c r="D196" s="244" t="s">
        <v>245</v>
      </c>
      <c r="E196" s="245" t="s">
        <v>286</v>
      </c>
      <c r="F196" s="246" t="s">
        <v>287</v>
      </c>
      <c r="G196" s="247" t="s">
        <v>283</v>
      </c>
      <c r="H196" s="248">
        <v>1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47</v>
      </c>
      <c r="O196" s="89"/>
      <c r="P196" s="235">
        <f>O196*H196</f>
        <v>0</v>
      </c>
      <c r="Q196" s="235">
        <v>0.068400000000000002</v>
      </c>
      <c r="R196" s="235">
        <f>Q196*H196</f>
        <v>0.068400000000000002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248</v>
      </c>
      <c r="AT196" s="237" t="s">
        <v>245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288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287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 ht="24.15" customHeight="1">
      <c r="A198" s="35"/>
      <c r="B198" s="36"/>
      <c r="C198" s="225" t="s">
        <v>289</v>
      </c>
      <c r="D198" s="225" t="s">
        <v>159</v>
      </c>
      <c r="E198" s="226" t="s">
        <v>290</v>
      </c>
      <c r="F198" s="227" t="s">
        <v>291</v>
      </c>
      <c r="G198" s="228" t="s">
        <v>283</v>
      </c>
      <c r="H198" s="229">
        <v>3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0.0050299999999999997</v>
      </c>
      <c r="R198" s="235">
        <f>Q198*H198</f>
        <v>0.015089999999999999</v>
      </c>
      <c r="S198" s="235">
        <v>0</v>
      </c>
      <c r="T198" s="23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292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291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21.75" customHeight="1">
      <c r="A200" s="35"/>
      <c r="B200" s="36"/>
      <c r="C200" s="225" t="s">
        <v>293</v>
      </c>
      <c r="D200" s="225" t="s">
        <v>159</v>
      </c>
      <c r="E200" s="226" t="s">
        <v>294</v>
      </c>
      <c r="F200" s="227" t="s">
        <v>295</v>
      </c>
      <c r="G200" s="228" t="s">
        <v>182</v>
      </c>
      <c r="H200" s="229">
        <v>14.300000000000001</v>
      </c>
      <c r="I200" s="230"/>
      <c r="J200" s="231">
        <f>ROUND(I200*H200,2)</f>
        <v>0</v>
      </c>
      <c r="K200" s="232"/>
      <c r="L200" s="41"/>
      <c r="M200" s="233" t="s">
        <v>1</v>
      </c>
      <c r="N200" s="234" t="s">
        <v>47</v>
      </c>
      <c r="O200" s="89"/>
      <c r="P200" s="235">
        <f>O200*H200</f>
        <v>0</v>
      </c>
      <c r="Q200" s="235">
        <v>0.0027799999999999999</v>
      </c>
      <c r="R200" s="235">
        <f>Q200*H200</f>
        <v>0.039753999999999998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224</v>
      </c>
      <c r="AT200" s="237" t="s">
        <v>159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296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295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2" customFormat="1" ht="24.15" customHeight="1">
      <c r="A202" s="35"/>
      <c r="B202" s="36"/>
      <c r="C202" s="225" t="s">
        <v>297</v>
      </c>
      <c r="D202" s="225" t="s">
        <v>159</v>
      </c>
      <c r="E202" s="226" t="s">
        <v>298</v>
      </c>
      <c r="F202" s="227" t="s">
        <v>299</v>
      </c>
      <c r="G202" s="228" t="s">
        <v>210</v>
      </c>
      <c r="H202" s="229">
        <v>5.5289999999999999</v>
      </c>
      <c r="I202" s="230"/>
      <c r="J202" s="231">
        <f>ROUND(I202*H202,2)</f>
        <v>0</v>
      </c>
      <c r="K202" s="232"/>
      <c r="L202" s="41"/>
      <c r="M202" s="233" t="s">
        <v>1</v>
      </c>
      <c r="N202" s="234" t="s">
        <v>47</v>
      </c>
      <c r="O202" s="89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7" t="s">
        <v>224</v>
      </c>
      <c r="AT202" s="237" t="s">
        <v>159</v>
      </c>
      <c r="AU202" s="237" t="s">
        <v>92</v>
      </c>
      <c r="AY202" s="14" t="s">
        <v>156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4" t="s">
        <v>164</v>
      </c>
      <c r="BK202" s="238">
        <f>ROUND(I202*H202,2)</f>
        <v>0</v>
      </c>
      <c r="BL202" s="14" t="s">
        <v>224</v>
      </c>
      <c r="BM202" s="237" t="s">
        <v>300</v>
      </c>
    </row>
    <row r="203" s="2" customFormat="1">
      <c r="A203" s="35"/>
      <c r="B203" s="36"/>
      <c r="C203" s="37"/>
      <c r="D203" s="239" t="s">
        <v>166</v>
      </c>
      <c r="E203" s="37"/>
      <c r="F203" s="240" t="s">
        <v>301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92</v>
      </c>
    </row>
    <row r="204" s="12" customFormat="1" ht="22.8" customHeight="1">
      <c r="A204" s="12"/>
      <c r="B204" s="209"/>
      <c r="C204" s="210"/>
      <c r="D204" s="211" t="s">
        <v>78</v>
      </c>
      <c r="E204" s="223" t="s">
        <v>302</v>
      </c>
      <c r="F204" s="223" t="s">
        <v>303</v>
      </c>
      <c r="G204" s="210"/>
      <c r="H204" s="210"/>
      <c r="I204" s="213"/>
      <c r="J204" s="224">
        <f>BK204</f>
        <v>0</v>
      </c>
      <c r="K204" s="210"/>
      <c r="L204" s="215"/>
      <c r="M204" s="216"/>
      <c r="N204" s="217"/>
      <c r="O204" s="217"/>
      <c r="P204" s="218">
        <f>SUM(P205:P228)</f>
        <v>0</v>
      </c>
      <c r="Q204" s="217"/>
      <c r="R204" s="218">
        <f>SUM(R205:R228)</f>
        <v>0.19319999999999998</v>
      </c>
      <c r="S204" s="217"/>
      <c r="T204" s="219">
        <f>SUM(T205:T228)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0" t="s">
        <v>92</v>
      </c>
      <c r="AT204" s="221" t="s">
        <v>78</v>
      </c>
      <c r="AU204" s="221" t="s">
        <v>86</v>
      </c>
      <c r="AY204" s="220" t="s">
        <v>156</v>
      </c>
      <c r="BK204" s="222">
        <f>SUM(BK205:BK228)</f>
        <v>0</v>
      </c>
    </row>
    <row r="205" s="2" customFormat="1" ht="24.15" customHeight="1">
      <c r="A205" s="35"/>
      <c r="B205" s="36"/>
      <c r="C205" s="225" t="s">
        <v>248</v>
      </c>
      <c r="D205" s="225" t="s">
        <v>159</v>
      </c>
      <c r="E205" s="226" t="s">
        <v>304</v>
      </c>
      <c r="F205" s="227" t="s">
        <v>305</v>
      </c>
      <c r="G205" s="228" t="s">
        <v>283</v>
      </c>
      <c r="H205" s="229">
        <v>4</v>
      </c>
      <c r="I205" s="230"/>
      <c r="J205" s="231">
        <f>ROUND(I205*H205,2)</f>
        <v>0</v>
      </c>
      <c r="K205" s="232"/>
      <c r="L205" s="41"/>
      <c r="M205" s="233" t="s">
        <v>1</v>
      </c>
      <c r="N205" s="234" t="s">
        <v>47</v>
      </c>
      <c r="O205" s="89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7" t="s">
        <v>224</v>
      </c>
      <c r="AT205" s="237" t="s">
        <v>159</v>
      </c>
      <c r="AU205" s="237" t="s">
        <v>92</v>
      </c>
      <c r="AY205" s="14" t="s">
        <v>156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4" t="s">
        <v>164</v>
      </c>
      <c r="BK205" s="238">
        <f>ROUND(I205*H205,2)</f>
        <v>0</v>
      </c>
      <c r="BL205" s="14" t="s">
        <v>224</v>
      </c>
      <c r="BM205" s="237" t="s">
        <v>306</v>
      </c>
    </row>
    <row r="206" s="2" customFormat="1">
      <c r="A206" s="35"/>
      <c r="B206" s="36"/>
      <c r="C206" s="37"/>
      <c r="D206" s="239" t="s">
        <v>166</v>
      </c>
      <c r="E206" s="37"/>
      <c r="F206" s="240" t="s">
        <v>305</v>
      </c>
      <c r="G206" s="37"/>
      <c r="H206" s="37"/>
      <c r="I206" s="241"/>
      <c r="J206" s="37"/>
      <c r="K206" s="37"/>
      <c r="L206" s="41"/>
      <c r="M206" s="242"/>
      <c r="N206" s="243"/>
      <c r="O206" s="89"/>
      <c r="P206" s="89"/>
      <c r="Q206" s="89"/>
      <c r="R206" s="89"/>
      <c r="S206" s="89"/>
      <c r="T206" s="90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166</v>
      </c>
      <c r="AU206" s="14" t="s">
        <v>92</v>
      </c>
    </row>
    <row r="207" s="2" customFormat="1" ht="24.15" customHeight="1">
      <c r="A207" s="35"/>
      <c r="B207" s="36"/>
      <c r="C207" s="244" t="s">
        <v>307</v>
      </c>
      <c r="D207" s="244" t="s">
        <v>245</v>
      </c>
      <c r="E207" s="245" t="s">
        <v>308</v>
      </c>
      <c r="F207" s="246" t="s">
        <v>309</v>
      </c>
      <c r="G207" s="247" t="s">
        <v>283</v>
      </c>
      <c r="H207" s="248">
        <v>3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47</v>
      </c>
      <c r="O207" s="89"/>
      <c r="P207" s="235">
        <f>O207*H207</f>
        <v>0</v>
      </c>
      <c r="Q207" s="235">
        <v>0.02</v>
      </c>
      <c r="R207" s="235">
        <f>Q207*H207</f>
        <v>0.059999999999999998</v>
      </c>
      <c r="S207" s="235">
        <v>0</v>
      </c>
      <c r="T207" s="23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7" t="s">
        <v>248</v>
      </c>
      <c r="AT207" s="237" t="s">
        <v>245</v>
      </c>
      <c r="AU207" s="237" t="s">
        <v>92</v>
      </c>
      <c r="AY207" s="14" t="s">
        <v>156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4" t="s">
        <v>164</v>
      </c>
      <c r="BK207" s="238">
        <f>ROUND(I207*H207,2)</f>
        <v>0</v>
      </c>
      <c r="BL207" s="14" t="s">
        <v>224</v>
      </c>
      <c r="BM207" s="237" t="s">
        <v>310</v>
      </c>
    </row>
    <row r="208" s="2" customFormat="1">
      <c r="A208" s="35"/>
      <c r="B208" s="36"/>
      <c r="C208" s="37"/>
      <c r="D208" s="239" t="s">
        <v>166</v>
      </c>
      <c r="E208" s="37"/>
      <c r="F208" s="240" t="s">
        <v>309</v>
      </c>
      <c r="G208" s="37"/>
      <c r="H208" s="37"/>
      <c r="I208" s="241"/>
      <c r="J208" s="37"/>
      <c r="K208" s="37"/>
      <c r="L208" s="41"/>
      <c r="M208" s="242"/>
      <c r="N208" s="243"/>
      <c r="O208" s="89"/>
      <c r="P208" s="89"/>
      <c r="Q208" s="89"/>
      <c r="R208" s="89"/>
      <c r="S208" s="89"/>
      <c r="T208" s="90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166</v>
      </c>
      <c r="AU208" s="14" t="s">
        <v>92</v>
      </c>
    </row>
    <row r="209" s="2" customFormat="1" ht="24.15" customHeight="1">
      <c r="A209" s="35"/>
      <c r="B209" s="36"/>
      <c r="C209" s="244" t="s">
        <v>311</v>
      </c>
      <c r="D209" s="244" t="s">
        <v>245</v>
      </c>
      <c r="E209" s="245" t="s">
        <v>312</v>
      </c>
      <c r="F209" s="246" t="s">
        <v>313</v>
      </c>
      <c r="G209" s="247" t="s">
        <v>283</v>
      </c>
      <c r="H209" s="248">
        <v>1</v>
      </c>
      <c r="I209" s="249"/>
      <c r="J209" s="250">
        <f>ROUND(I209*H209,2)</f>
        <v>0</v>
      </c>
      <c r="K209" s="251"/>
      <c r="L209" s="252"/>
      <c r="M209" s="253" t="s">
        <v>1</v>
      </c>
      <c r="N209" s="254" t="s">
        <v>47</v>
      </c>
      <c r="O209" s="89"/>
      <c r="P209" s="235">
        <f>O209*H209</f>
        <v>0</v>
      </c>
      <c r="Q209" s="235">
        <v>0.017999999999999999</v>
      </c>
      <c r="R209" s="235">
        <f>Q209*H209</f>
        <v>0.017999999999999999</v>
      </c>
      <c r="S209" s="235">
        <v>0</v>
      </c>
      <c r="T209" s="23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7" t="s">
        <v>248</v>
      </c>
      <c r="AT209" s="237" t="s">
        <v>245</v>
      </c>
      <c r="AU209" s="237" t="s">
        <v>92</v>
      </c>
      <c r="AY209" s="14" t="s">
        <v>156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4" t="s">
        <v>164</v>
      </c>
      <c r="BK209" s="238">
        <f>ROUND(I209*H209,2)</f>
        <v>0</v>
      </c>
      <c r="BL209" s="14" t="s">
        <v>224</v>
      </c>
      <c r="BM209" s="237" t="s">
        <v>314</v>
      </c>
    </row>
    <row r="210" s="2" customFormat="1">
      <c r="A210" s="35"/>
      <c r="B210" s="36"/>
      <c r="C210" s="37"/>
      <c r="D210" s="239" t="s">
        <v>166</v>
      </c>
      <c r="E210" s="37"/>
      <c r="F210" s="240" t="s">
        <v>313</v>
      </c>
      <c r="G210" s="37"/>
      <c r="H210" s="37"/>
      <c r="I210" s="241"/>
      <c r="J210" s="37"/>
      <c r="K210" s="37"/>
      <c r="L210" s="41"/>
      <c r="M210" s="242"/>
      <c r="N210" s="243"/>
      <c r="O210" s="89"/>
      <c r="P210" s="89"/>
      <c r="Q210" s="89"/>
      <c r="R210" s="89"/>
      <c r="S210" s="89"/>
      <c r="T210" s="90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166</v>
      </c>
      <c r="AU210" s="14" t="s">
        <v>92</v>
      </c>
    </row>
    <row r="211" s="2" customFormat="1" ht="16.5" customHeight="1">
      <c r="A211" s="35"/>
      <c r="B211" s="36"/>
      <c r="C211" s="225" t="s">
        <v>315</v>
      </c>
      <c r="D211" s="225" t="s">
        <v>159</v>
      </c>
      <c r="E211" s="226" t="s">
        <v>316</v>
      </c>
      <c r="F211" s="227" t="s">
        <v>317</v>
      </c>
      <c r="G211" s="228" t="s">
        <v>283</v>
      </c>
      <c r="H211" s="229">
        <v>4</v>
      </c>
      <c r="I211" s="230"/>
      <c r="J211" s="231">
        <f>ROUND(I211*H211,2)</f>
        <v>0</v>
      </c>
      <c r="K211" s="232"/>
      <c r="L211" s="41"/>
      <c r="M211" s="233" t="s">
        <v>1</v>
      </c>
      <c r="N211" s="234" t="s">
        <v>47</v>
      </c>
      <c r="O211" s="89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7" t="s">
        <v>224</v>
      </c>
      <c r="AT211" s="237" t="s">
        <v>159</v>
      </c>
      <c r="AU211" s="237" t="s">
        <v>92</v>
      </c>
      <c r="AY211" s="14" t="s">
        <v>156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4" t="s">
        <v>164</v>
      </c>
      <c r="BK211" s="238">
        <f>ROUND(I211*H211,2)</f>
        <v>0</v>
      </c>
      <c r="BL211" s="14" t="s">
        <v>224</v>
      </c>
      <c r="BM211" s="237" t="s">
        <v>318</v>
      </c>
    </row>
    <row r="212" s="2" customFormat="1">
      <c r="A212" s="35"/>
      <c r="B212" s="36"/>
      <c r="C212" s="37"/>
      <c r="D212" s="239" t="s">
        <v>166</v>
      </c>
      <c r="E212" s="37"/>
      <c r="F212" s="240" t="s">
        <v>317</v>
      </c>
      <c r="G212" s="37"/>
      <c r="H212" s="37"/>
      <c r="I212" s="241"/>
      <c r="J212" s="37"/>
      <c r="K212" s="37"/>
      <c r="L212" s="41"/>
      <c r="M212" s="242"/>
      <c r="N212" s="243"/>
      <c r="O212" s="89"/>
      <c r="P212" s="89"/>
      <c r="Q212" s="89"/>
      <c r="R212" s="89"/>
      <c r="S212" s="89"/>
      <c r="T212" s="90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166</v>
      </c>
      <c r="AU212" s="14" t="s">
        <v>92</v>
      </c>
    </row>
    <row r="213" s="2" customFormat="1" ht="24.15" customHeight="1">
      <c r="A213" s="35"/>
      <c r="B213" s="36"/>
      <c r="C213" s="244" t="s">
        <v>319</v>
      </c>
      <c r="D213" s="244" t="s">
        <v>245</v>
      </c>
      <c r="E213" s="245" t="s">
        <v>320</v>
      </c>
      <c r="F213" s="246" t="s">
        <v>321</v>
      </c>
      <c r="G213" s="247" t="s">
        <v>283</v>
      </c>
      <c r="H213" s="248">
        <v>4</v>
      </c>
      <c r="I213" s="249"/>
      <c r="J213" s="250">
        <f>ROUND(I213*H213,2)</f>
        <v>0</v>
      </c>
      <c r="K213" s="251"/>
      <c r="L213" s="252"/>
      <c r="M213" s="253" t="s">
        <v>1</v>
      </c>
      <c r="N213" s="254" t="s">
        <v>47</v>
      </c>
      <c r="O213" s="89"/>
      <c r="P213" s="235">
        <f>O213*H213</f>
        <v>0</v>
      </c>
      <c r="Q213" s="235">
        <v>0.00014999999999999999</v>
      </c>
      <c r="R213" s="235">
        <f>Q213*H213</f>
        <v>0.00059999999999999995</v>
      </c>
      <c r="S213" s="235">
        <v>0</v>
      </c>
      <c r="T213" s="23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7" t="s">
        <v>248</v>
      </c>
      <c r="AT213" s="237" t="s">
        <v>245</v>
      </c>
      <c r="AU213" s="237" t="s">
        <v>92</v>
      </c>
      <c r="AY213" s="14" t="s">
        <v>156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4" t="s">
        <v>164</v>
      </c>
      <c r="BK213" s="238">
        <f>ROUND(I213*H213,2)</f>
        <v>0</v>
      </c>
      <c r="BL213" s="14" t="s">
        <v>224</v>
      </c>
      <c r="BM213" s="237" t="s">
        <v>322</v>
      </c>
    </row>
    <row r="214" s="2" customFormat="1">
      <c r="A214" s="35"/>
      <c r="B214" s="36"/>
      <c r="C214" s="37"/>
      <c r="D214" s="239" t="s">
        <v>166</v>
      </c>
      <c r="E214" s="37"/>
      <c r="F214" s="240" t="s">
        <v>321</v>
      </c>
      <c r="G214" s="37"/>
      <c r="H214" s="37"/>
      <c r="I214" s="241"/>
      <c r="J214" s="37"/>
      <c r="K214" s="37"/>
      <c r="L214" s="41"/>
      <c r="M214" s="242"/>
      <c r="N214" s="243"/>
      <c r="O214" s="89"/>
      <c r="P214" s="89"/>
      <c r="Q214" s="89"/>
      <c r="R214" s="89"/>
      <c r="S214" s="89"/>
      <c r="T214" s="90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166</v>
      </c>
      <c r="AU214" s="14" t="s">
        <v>92</v>
      </c>
    </row>
    <row r="215" s="2" customFormat="1" ht="21.75" customHeight="1">
      <c r="A215" s="35"/>
      <c r="B215" s="36"/>
      <c r="C215" s="225" t="s">
        <v>323</v>
      </c>
      <c r="D215" s="225" t="s">
        <v>159</v>
      </c>
      <c r="E215" s="226" t="s">
        <v>324</v>
      </c>
      <c r="F215" s="227" t="s">
        <v>325</v>
      </c>
      <c r="G215" s="228" t="s">
        <v>283</v>
      </c>
      <c r="H215" s="229">
        <v>4</v>
      </c>
      <c r="I215" s="230"/>
      <c r="J215" s="231">
        <f>ROUND(I215*H215,2)</f>
        <v>0</v>
      </c>
      <c r="K215" s="232"/>
      <c r="L215" s="41"/>
      <c r="M215" s="233" t="s">
        <v>1</v>
      </c>
      <c r="N215" s="234" t="s">
        <v>47</v>
      </c>
      <c r="O215" s="89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7" t="s">
        <v>224</v>
      </c>
      <c r="AT215" s="237" t="s">
        <v>159</v>
      </c>
      <c r="AU215" s="237" t="s">
        <v>92</v>
      </c>
      <c r="AY215" s="14" t="s">
        <v>156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4" t="s">
        <v>164</v>
      </c>
      <c r="BK215" s="238">
        <f>ROUND(I215*H215,2)</f>
        <v>0</v>
      </c>
      <c r="BL215" s="14" t="s">
        <v>224</v>
      </c>
      <c r="BM215" s="237" t="s">
        <v>326</v>
      </c>
    </row>
    <row r="216" s="2" customFormat="1">
      <c r="A216" s="35"/>
      <c r="B216" s="36"/>
      <c r="C216" s="37"/>
      <c r="D216" s="239" t="s">
        <v>166</v>
      </c>
      <c r="E216" s="37"/>
      <c r="F216" s="240" t="s">
        <v>325</v>
      </c>
      <c r="G216" s="37"/>
      <c r="H216" s="37"/>
      <c r="I216" s="241"/>
      <c r="J216" s="37"/>
      <c r="K216" s="37"/>
      <c r="L216" s="41"/>
      <c r="M216" s="242"/>
      <c r="N216" s="243"/>
      <c r="O216" s="89"/>
      <c r="P216" s="89"/>
      <c r="Q216" s="89"/>
      <c r="R216" s="89"/>
      <c r="S216" s="89"/>
      <c r="T216" s="90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166</v>
      </c>
      <c r="AU216" s="14" t="s">
        <v>92</v>
      </c>
    </row>
    <row r="217" s="2" customFormat="1" ht="16.5" customHeight="1">
      <c r="A217" s="35"/>
      <c r="B217" s="36"/>
      <c r="C217" s="244" t="s">
        <v>327</v>
      </c>
      <c r="D217" s="244" t="s">
        <v>245</v>
      </c>
      <c r="E217" s="245" t="s">
        <v>328</v>
      </c>
      <c r="F217" s="246" t="s">
        <v>329</v>
      </c>
      <c r="G217" s="247" t="s">
        <v>283</v>
      </c>
      <c r="H217" s="248">
        <v>4</v>
      </c>
      <c r="I217" s="249"/>
      <c r="J217" s="250">
        <f>ROUND(I217*H217,2)</f>
        <v>0</v>
      </c>
      <c r="K217" s="251"/>
      <c r="L217" s="252"/>
      <c r="M217" s="253" t="s">
        <v>1</v>
      </c>
      <c r="N217" s="254" t="s">
        <v>47</v>
      </c>
      <c r="O217" s="89"/>
      <c r="P217" s="235">
        <f>O217*H217</f>
        <v>0</v>
      </c>
      <c r="Q217" s="235">
        <v>0.0022000000000000001</v>
      </c>
      <c r="R217" s="235">
        <f>Q217*H217</f>
        <v>0.0088000000000000005</v>
      </c>
      <c r="S217" s="235">
        <v>0</v>
      </c>
      <c r="T217" s="23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248</v>
      </c>
      <c r="AT217" s="237" t="s">
        <v>245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330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329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24.15" customHeight="1">
      <c r="A219" s="35"/>
      <c r="B219" s="36"/>
      <c r="C219" s="225" t="s">
        <v>331</v>
      </c>
      <c r="D219" s="225" t="s">
        <v>159</v>
      </c>
      <c r="E219" s="226" t="s">
        <v>332</v>
      </c>
      <c r="F219" s="227" t="s">
        <v>333</v>
      </c>
      <c r="G219" s="228" t="s">
        <v>283</v>
      </c>
      <c r="H219" s="229">
        <v>4</v>
      </c>
      <c r="I219" s="230"/>
      <c r="J219" s="231">
        <f>ROUND(I219*H219,2)</f>
        <v>0</v>
      </c>
      <c r="K219" s="232"/>
      <c r="L219" s="41"/>
      <c r="M219" s="233" t="s">
        <v>1</v>
      </c>
      <c r="N219" s="234" t="s">
        <v>47</v>
      </c>
      <c r="O219" s="89"/>
      <c r="P219" s="235">
        <f>O219*H219</f>
        <v>0</v>
      </c>
      <c r="Q219" s="235">
        <v>0.00044999999999999999</v>
      </c>
      <c r="R219" s="235">
        <f>Q219*H219</f>
        <v>0.0018</v>
      </c>
      <c r="S219" s="235">
        <v>0</v>
      </c>
      <c r="T219" s="23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224</v>
      </c>
      <c r="AT219" s="237" t="s">
        <v>159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334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333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2" customFormat="1" ht="37.8" customHeight="1">
      <c r="A221" s="35"/>
      <c r="B221" s="36"/>
      <c r="C221" s="244" t="s">
        <v>335</v>
      </c>
      <c r="D221" s="244" t="s">
        <v>245</v>
      </c>
      <c r="E221" s="245" t="s">
        <v>336</v>
      </c>
      <c r="F221" s="246" t="s">
        <v>337</v>
      </c>
      <c r="G221" s="247" t="s">
        <v>283</v>
      </c>
      <c r="H221" s="248">
        <v>4</v>
      </c>
      <c r="I221" s="249"/>
      <c r="J221" s="250">
        <f>ROUND(I221*H221,2)</f>
        <v>0</v>
      </c>
      <c r="K221" s="251"/>
      <c r="L221" s="252"/>
      <c r="M221" s="253" t="s">
        <v>1</v>
      </c>
      <c r="N221" s="254" t="s">
        <v>47</v>
      </c>
      <c r="O221" s="89"/>
      <c r="P221" s="235">
        <f>O221*H221</f>
        <v>0</v>
      </c>
      <c r="Q221" s="235">
        <v>0.025999999999999999</v>
      </c>
      <c r="R221" s="235">
        <f>Q221*H221</f>
        <v>0.104</v>
      </c>
      <c r="S221" s="235">
        <v>0</v>
      </c>
      <c r="T221" s="23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7" t="s">
        <v>248</v>
      </c>
      <c r="AT221" s="237" t="s">
        <v>245</v>
      </c>
      <c r="AU221" s="237" t="s">
        <v>92</v>
      </c>
      <c r="AY221" s="14" t="s">
        <v>156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4" t="s">
        <v>164</v>
      </c>
      <c r="BK221" s="238">
        <f>ROUND(I221*H221,2)</f>
        <v>0</v>
      </c>
      <c r="BL221" s="14" t="s">
        <v>224</v>
      </c>
      <c r="BM221" s="237" t="s">
        <v>338</v>
      </c>
    </row>
    <row r="222" s="2" customFormat="1">
      <c r="A222" s="35"/>
      <c r="B222" s="36"/>
      <c r="C222" s="37"/>
      <c r="D222" s="239" t="s">
        <v>166</v>
      </c>
      <c r="E222" s="37"/>
      <c r="F222" s="240" t="s">
        <v>337</v>
      </c>
      <c r="G222" s="37"/>
      <c r="H222" s="37"/>
      <c r="I222" s="241"/>
      <c r="J222" s="37"/>
      <c r="K222" s="37"/>
      <c r="L222" s="41"/>
      <c r="M222" s="242"/>
      <c r="N222" s="243"/>
      <c r="O222" s="89"/>
      <c r="P222" s="89"/>
      <c r="Q222" s="89"/>
      <c r="R222" s="89"/>
      <c r="S222" s="89"/>
      <c r="T222" s="90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166</v>
      </c>
      <c r="AU222" s="14" t="s">
        <v>92</v>
      </c>
    </row>
    <row r="223" s="2" customFormat="1" ht="24.15" customHeight="1">
      <c r="A223" s="35"/>
      <c r="B223" s="36"/>
      <c r="C223" s="225" t="s">
        <v>339</v>
      </c>
      <c r="D223" s="225" t="s">
        <v>159</v>
      </c>
      <c r="E223" s="226" t="s">
        <v>340</v>
      </c>
      <c r="F223" s="227" t="s">
        <v>341</v>
      </c>
      <c r="G223" s="228" t="s">
        <v>283</v>
      </c>
      <c r="H223" s="229">
        <v>1</v>
      </c>
      <c r="I223" s="230"/>
      <c r="J223" s="231">
        <f>ROUND(I223*H223,2)</f>
        <v>0</v>
      </c>
      <c r="K223" s="232"/>
      <c r="L223" s="41"/>
      <c r="M223" s="233" t="s">
        <v>1</v>
      </c>
      <c r="N223" s="234" t="s">
        <v>47</v>
      </c>
      <c r="O223" s="89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7" t="s">
        <v>224</v>
      </c>
      <c r="AT223" s="237" t="s">
        <v>159</v>
      </c>
      <c r="AU223" s="237" t="s">
        <v>92</v>
      </c>
      <c r="AY223" s="14" t="s">
        <v>156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4" t="s">
        <v>164</v>
      </c>
      <c r="BK223" s="238">
        <f>ROUND(I223*H223,2)</f>
        <v>0</v>
      </c>
      <c r="BL223" s="14" t="s">
        <v>224</v>
      </c>
      <c r="BM223" s="237" t="s">
        <v>342</v>
      </c>
    </row>
    <row r="224" s="2" customFormat="1">
      <c r="A224" s="35"/>
      <c r="B224" s="36"/>
      <c r="C224" s="37"/>
      <c r="D224" s="239" t="s">
        <v>166</v>
      </c>
      <c r="E224" s="37"/>
      <c r="F224" s="240" t="s">
        <v>343</v>
      </c>
      <c r="G224" s="37"/>
      <c r="H224" s="37"/>
      <c r="I224" s="241"/>
      <c r="J224" s="37"/>
      <c r="K224" s="37"/>
      <c r="L224" s="41"/>
      <c r="M224" s="242"/>
      <c r="N224" s="243"/>
      <c r="O224" s="89"/>
      <c r="P224" s="89"/>
      <c r="Q224" s="89"/>
      <c r="R224" s="89"/>
      <c r="S224" s="89"/>
      <c r="T224" s="90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166</v>
      </c>
      <c r="AU224" s="14" t="s">
        <v>92</v>
      </c>
    </row>
    <row r="225" s="2" customFormat="1" ht="16.5" customHeight="1">
      <c r="A225" s="35"/>
      <c r="B225" s="36"/>
      <c r="C225" s="244" t="s">
        <v>344</v>
      </c>
      <c r="D225" s="244" t="s">
        <v>245</v>
      </c>
      <c r="E225" s="245" t="s">
        <v>345</v>
      </c>
      <c r="F225" s="246" t="s">
        <v>346</v>
      </c>
      <c r="G225" s="247" t="s">
        <v>347</v>
      </c>
      <c r="H225" s="248">
        <v>1</v>
      </c>
      <c r="I225" s="249"/>
      <c r="J225" s="250">
        <f>ROUND(I225*H225,2)</f>
        <v>0</v>
      </c>
      <c r="K225" s="251"/>
      <c r="L225" s="252"/>
      <c r="M225" s="253" t="s">
        <v>1</v>
      </c>
      <c r="N225" s="254" t="s">
        <v>47</v>
      </c>
      <c r="O225" s="89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7" t="s">
        <v>248</v>
      </c>
      <c r="AT225" s="237" t="s">
        <v>245</v>
      </c>
      <c r="AU225" s="237" t="s">
        <v>92</v>
      </c>
      <c r="AY225" s="14" t="s">
        <v>156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4" t="s">
        <v>164</v>
      </c>
      <c r="BK225" s="238">
        <f>ROUND(I225*H225,2)</f>
        <v>0</v>
      </c>
      <c r="BL225" s="14" t="s">
        <v>224</v>
      </c>
      <c r="BM225" s="237" t="s">
        <v>348</v>
      </c>
    </row>
    <row r="226" s="2" customFormat="1">
      <c r="A226" s="35"/>
      <c r="B226" s="36"/>
      <c r="C226" s="37"/>
      <c r="D226" s="239" t="s">
        <v>166</v>
      </c>
      <c r="E226" s="37"/>
      <c r="F226" s="240" t="s">
        <v>346</v>
      </c>
      <c r="G226" s="37"/>
      <c r="H226" s="37"/>
      <c r="I226" s="241"/>
      <c r="J226" s="37"/>
      <c r="K226" s="37"/>
      <c r="L226" s="41"/>
      <c r="M226" s="242"/>
      <c r="N226" s="243"/>
      <c r="O226" s="89"/>
      <c r="P226" s="89"/>
      <c r="Q226" s="89"/>
      <c r="R226" s="89"/>
      <c r="S226" s="89"/>
      <c r="T226" s="90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166</v>
      </c>
      <c r="AU226" s="14" t="s">
        <v>92</v>
      </c>
    </row>
    <row r="227" s="2" customFormat="1" ht="24.15" customHeight="1">
      <c r="A227" s="35"/>
      <c r="B227" s="36"/>
      <c r="C227" s="225" t="s">
        <v>349</v>
      </c>
      <c r="D227" s="225" t="s">
        <v>159</v>
      </c>
      <c r="E227" s="226" t="s">
        <v>350</v>
      </c>
      <c r="F227" s="227" t="s">
        <v>351</v>
      </c>
      <c r="G227" s="228" t="s">
        <v>210</v>
      </c>
      <c r="H227" s="229">
        <v>0.19300000000000001</v>
      </c>
      <c r="I227" s="230"/>
      <c r="J227" s="231">
        <f>ROUND(I227*H227,2)</f>
        <v>0</v>
      </c>
      <c r="K227" s="232"/>
      <c r="L227" s="41"/>
      <c r="M227" s="233" t="s">
        <v>1</v>
      </c>
      <c r="N227" s="234" t="s">
        <v>47</v>
      </c>
      <c r="O227" s="89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7" t="s">
        <v>224</v>
      </c>
      <c r="AT227" s="237" t="s">
        <v>159</v>
      </c>
      <c r="AU227" s="237" t="s">
        <v>92</v>
      </c>
      <c r="AY227" s="14" t="s">
        <v>156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4" t="s">
        <v>164</v>
      </c>
      <c r="BK227" s="238">
        <f>ROUND(I227*H227,2)</f>
        <v>0</v>
      </c>
      <c r="BL227" s="14" t="s">
        <v>224</v>
      </c>
      <c r="BM227" s="237" t="s">
        <v>352</v>
      </c>
    </row>
    <row r="228" s="2" customFormat="1">
      <c r="A228" s="35"/>
      <c r="B228" s="36"/>
      <c r="C228" s="37"/>
      <c r="D228" s="239" t="s">
        <v>166</v>
      </c>
      <c r="E228" s="37"/>
      <c r="F228" s="240" t="s">
        <v>353</v>
      </c>
      <c r="G228" s="37"/>
      <c r="H228" s="37"/>
      <c r="I228" s="241"/>
      <c r="J228" s="37"/>
      <c r="K228" s="37"/>
      <c r="L228" s="41"/>
      <c r="M228" s="242"/>
      <c r="N228" s="243"/>
      <c r="O228" s="89"/>
      <c r="P228" s="89"/>
      <c r="Q228" s="89"/>
      <c r="R228" s="89"/>
      <c r="S228" s="89"/>
      <c r="T228" s="90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166</v>
      </c>
      <c r="AU228" s="14" t="s">
        <v>92</v>
      </c>
    </row>
    <row r="229" s="12" customFormat="1" ht="22.8" customHeight="1">
      <c r="A229" s="12"/>
      <c r="B229" s="209"/>
      <c r="C229" s="210"/>
      <c r="D229" s="211" t="s">
        <v>78</v>
      </c>
      <c r="E229" s="223" t="s">
        <v>354</v>
      </c>
      <c r="F229" s="223" t="s">
        <v>355</v>
      </c>
      <c r="G229" s="210"/>
      <c r="H229" s="210"/>
      <c r="I229" s="213"/>
      <c r="J229" s="224">
        <f>BK229</f>
        <v>0</v>
      </c>
      <c r="K229" s="210"/>
      <c r="L229" s="215"/>
      <c r="M229" s="216"/>
      <c r="N229" s="217"/>
      <c r="O229" s="217"/>
      <c r="P229" s="218">
        <f>SUM(P230:P251)</f>
        <v>0</v>
      </c>
      <c r="Q229" s="217"/>
      <c r="R229" s="218">
        <f>SUM(R230:R251)</f>
        <v>0.16011499999999998</v>
      </c>
      <c r="S229" s="217"/>
      <c r="T229" s="219">
        <f>SUM(T230:T251)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92</v>
      </c>
      <c r="AT229" s="221" t="s">
        <v>78</v>
      </c>
      <c r="AU229" s="221" t="s">
        <v>86</v>
      </c>
      <c r="AY229" s="220" t="s">
        <v>156</v>
      </c>
      <c r="BK229" s="222">
        <f>SUM(BK230:BK251)</f>
        <v>0</v>
      </c>
    </row>
    <row r="230" s="2" customFormat="1" ht="16.5" customHeight="1">
      <c r="A230" s="35"/>
      <c r="B230" s="36"/>
      <c r="C230" s="225" t="s">
        <v>356</v>
      </c>
      <c r="D230" s="225" t="s">
        <v>159</v>
      </c>
      <c r="E230" s="226" t="s">
        <v>357</v>
      </c>
      <c r="F230" s="227" t="s">
        <v>358</v>
      </c>
      <c r="G230" s="228" t="s">
        <v>162</v>
      </c>
      <c r="H230" s="229">
        <v>3.8250000000000002</v>
      </c>
      <c r="I230" s="230"/>
      <c r="J230" s="231">
        <f>ROUND(I230*H230,2)</f>
        <v>0</v>
      </c>
      <c r="K230" s="232"/>
      <c r="L230" s="41"/>
      <c r="M230" s="233" t="s">
        <v>1</v>
      </c>
      <c r="N230" s="234" t="s">
        <v>47</v>
      </c>
      <c r="O230" s="89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7" t="s">
        <v>224</v>
      </c>
      <c r="AT230" s="237" t="s">
        <v>159</v>
      </c>
      <c r="AU230" s="237" t="s">
        <v>92</v>
      </c>
      <c r="AY230" s="14" t="s">
        <v>156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4" t="s">
        <v>164</v>
      </c>
      <c r="BK230" s="238">
        <f>ROUND(I230*H230,2)</f>
        <v>0</v>
      </c>
      <c r="BL230" s="14" t="s">
        <v>224</v>
      </c>
      <c r="BM230" s="237" t="s">
        <v>359</v>
      </c>
    </row>
    <row r="231" s="2" customFormat="1">
      <c r="A231" s="35"/>
      <c r="B231" s="36"/>
      <c r="C231" s="37"/>
      <c r="D231" s="239" t="s">
        <v>166</v>
      </c>
      <c r="E231" s="37"/>
      <c r="F231" s="240" t="s">
        <v>358</v>
      </c>
      <c r="G231" s="37"/>
      <c r="H231" s="37"/>
      <c r="I231" s="241"/>
      <c r="J231" s="37"/>
      <c r="K231" s="37"/>
      <c r="L231" s="41"/>
      <c r="M231" s="242"/>
      <c r="N231" s="243"/>
      <c r="O231" s="89"/>
      <c r="P231" s="89"/>
      <c r="Q231" s="89"/>
      <c r="R231" s="89"/>
      <c r="S231" s="89"/>
      <c r="T231" s="90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166</v>
      </c>
      <c r="AU231" s="14" t="s">
        <v>92</v>
      </c>
    </row>
    <row r="232" s="2" customFormat="1" ht="16.5" customHeight="1">
      <c r="A232" s="35"/>
      <c r="B232" s="36"/>
      <c r="C232" s="225" t="s">
        <v>360</v>
      </c>
      <c r="D232" s="225" t="s">
        <v>159</v>
      </c>
      <c r="E232" s="226" t="s">
        <v>361</v>
      </c>
      <c r="F232" s="227" t="s">
        <v>362</v>
      </c>
      <c r="G232" s="228" t="s">
        <v>162</v>
      </c>
      <c r="H232" s="229">
        <v>3.8250000000000002</v>
      </c>
      <c r="I232" s="230"/>
      <c r="J232" s="231">
        <f>ROUND(I232*H232,2)</f>
        <v>0</v>
      </c>
      <c r="K232" s="232"/>
      <c r="L232" s="41"/>
      <c r="M232" s="233" t="s">
        <v>1</v>
      </c>
      <c r="N232" s="234" t="s">
        <v>47</v>
      </c>
      <c r="O232" s="89"/>
      <c r="P232" s="235">
        <f>O232*H232</f>
        <v>0</v>
      </c>
      <c r="Q232" s="235">
        <v>0.00029999999999999997</v>
      </c>
      <c r="R232" s="235">
        <f>Q232*H232</f>
        <v>0.0011474999999999999</v>
      </c>
      <c r="S232" s="235">
        <v>0</v>
      </c>
      <c r="T232" s="23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7" t="s">
        <v>224</v>
      </c>
      <c r="AT232" s="237" t="s">
        <v>159</v>
      </c>
      <c r="AU232" s="237" t="s">
        <v>92</v>
      </c>
      <c r="AY232" s="14" t="s">
        <v>156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4" t="s">
        <v>164</v>
      </c>
      <c r="BK232" s="238">
        <f>ROUND(I232*H232,2)</f>
        <v>0</v>
      </c>
      <c r="BL232" s="14" t="s">
        <v>224</v>
      </c>
      <c r="BM232" s="237" t="s">
        <v>363</v>
      </c>
    </row>
    <row r="233" s="2" customFormat="1">
      <c r="A233" s="35"/>
      <c r="B233" s="36"/>
      <c r="C233" s="37"/>
      <c r="D233" s="239" t="s">
        <v>166</v>
      </c>
      <c r="E233" s="37"/>
      <c r="F233" s="240" t="s">
        <v>362</v>
      </c>
      <c r="G233" s="37"/>
      <c r="H233" s="37"/>
      <c r="I233" s="241"/>
      <c r="J233" s="37"/>
      <c r="K233" s="37"/>
      <c r="L233" s="41"/>
      <c r="M233" s="242"/>
      <c r="N233" s="243"/>
      <c r="O233" s="89"/>
      <c r="P233" s="89"/>
      <c r="Q233" s="89"/>
      <c r="R233" s="89"/>
      <c r="S233" s="89"/>
      <c r="T233" s="90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166</v>
      </c>
      <c r="AU233" s="14" t="s">
        <v>92</v>
      </c>
    </row>
    <row r="234" s="2" customFormat="1" ht="24.15" customHeight="1">
      <c r="A234" s="35"/>
      <c r="B234" s="36"/>
      <c r="C234" s="225" t="s">
        <v>364</v>
      </c>
      <c r="D234" s="225" t="s">
        <v>159</v>
      </c>
      <c r="E234" s="226" t="s">
        <v>365</v>
      </c>
      <c r="F234" s="227" t="s">
        <v>366</v>
      </c>
      <c r="G234" s="228" t="s">
        <v>182</v>
      </c>
      <c r="H234" s="229">
        <v>3.1000000000000001</v>
      </c>
      <c r="I234" s="230"/>
      <c r="J234" s="231">
        <f>ROUND(I234*H234,2)</f>
        <v>0</v>
      </c>
      <c r="K234" s="232"/>
      <c r="L234" s="41"/>
      <c r="M234" s="233" t="s">
        <v>1</v>
      </c>
      <c r="N234" s="234" t="s">
        <v>47</v>
      </c>
      <c r="O234" s="89"/>
      <c r="P234" s="235">
        <f>O234*H234</f>
        <v>0</v>
      </c>
      <c r="Q234" s="235">
        <v>0.00020000000000000001</v>
      </c>
      <c r="R234" s="235">
        <f>Q234*H234</f>
        <v>0.00062</v>
      </c>
      <c r="S234" s="235">
        <v>0</v>
      </c>
      <c r="T234" s="23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7" t="s">
        <v>224</v>
      </c>
      <c r="AT234" s="237" t="s">
        <v>159</v>
      </c>
      <c r="AU234" s="237" t="s">
        <v>92</v>
      </c>
      <c r="AY234" s="14" t="s">
        <v>156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4" t="s">
        <v>164</v>
      </c>
      <c r="BK234" s="238">
        <f>ROUND(I234*H234,2)</f>
        <v>0</v>
      </c>
      <c r="BL234" s="14" t="s">
        <v>224</v>
      </c>
      <c r="BM234" s="237" t="s">
        <v>367</v>
      </c>
    </row>
    <row r="235" s="2" customFormat="1">
      <c r="A235" s="35"/>
      <c r="B235" s="36"/>
      <c r="C235" s="37"/>
      <c r="D235" s="239" t="s">
        <v>166</v>
      </c>
      <c r="E235" s="37"/>
      <c r="F235" s="240" t="s">
        <v>366</v>
      </c>
      <c r="G235" s="37"/>
      <c r="H235" s="37"/>
      <c r="I235" s="241"/>
      <c r="J235" s="37"/>
      <c r="K235" s="37"/>
      <c r="L235" s="41"/>
      <c r="M235" s="242"/>
      <c r="N235" s="243"/>
      <c r="O235" s="89"/>
      <c r="P235" s="89"/>
      <c r="Q235" s="89"/>
      <c r="R235" s="89"/>
      <c r="S235" s="89"/>
      <c r="T235" s="90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166</v>
      </c>
      <c r="AU235" s="14" t="s">
        <v>92</v>
      </c>
    </row>
    <row r="236" s="2" customFormat="1" ht="24.15" customHeight="1">
      <c r="A236" s="35"/>
      <c r="B236" s="36"/>
      <c r="C236" s="244" t="s">
        <v>368</v>
      </c>
      <c r="D236" s="244" t="s">
        <v>245</v>
      </c>
      <c r="E236" s="245" t="s">
        <v>369</v>
      </c>
      <c r="F236" s="246" t="s">
        <v>370</v>
      </c>
      <c r="G236" s="247" t="s">
        <v>182</v>
      </c>
      <c r="H236" s="248">
        <v>3.4100000000000001</v>
      </c>
      <c r="I236" s="249"/>
      <c r="J236" s="250">
        <f>ROUND(I236*H236,2)</f>
        <v>0</v>
      </c>
      <c r="K236" s="251"/>
      <c r="L236" s="252"/>
      <c r="M236" s="253" t="s">
        <v>1</v>
      </c>
      <c r="N236" s="254" t="s">
        <v>47</v>
      </c>
      <c r="O236" s="89"/>
      <c r="P236" s="235">
        <f>O236*H236</f>
        <v>0</v>
      </c>
      <c r="Q236" s="235">
        <v>0.00040000000000000002</v>
      </c>
      <c r="R236" s="235">
        <f>Q236*H236</f>
        <v>0.0013640000000000002</v>
      </c>
      <c r="S236" s="235">
        <v>0</v>
      </c>
      <c r="T236" s="23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7" t="s">
        <v>248</v>
      </c>
      <c r="AT236" s="237" t="s">
        <v>245</v>
      </c>
      <c r="AU236" s="237" t="s">
        <v>92</v>
      </c>
      <c r="AY236" s="14" t="s">
        <v>156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4" t="s">
        <v>164</v>
      </c>
      <c r="BK236" s="238">
        <f>ROUND(I236*H236,2)</f>
        <v>0</v>
      </c>
      <c r="BL236" s="14" t="s">
        <v>224</v>
      </c>
      <c r="BM236" s="237" t="s">
        <v>371</v>
      </c>
    </row>
    <row r="237" s="2" customFormat="1">
      <c r="A237" s="35"/>
      <c r="B237" s="36"/>
      <c r="C237" s="37"/>
      <c r="D237" s="239" t="s">
        <v>166</v>
      </c>
      <c r="E237" s="37"/>
      <c r="F237" s="240" t="s">
        <v>370</v>
      </c>
      <c r="G237" s="37"/>
      <c r="H237" s="37"/>
      <c r="I237" s="241"/>
      <c r="J237" s="37"/>
      <c r="K237" s="37"/>
      <c r="L237" s="41"/>
      <c r="M237" s="242"/>
      <c r="N237" s="243"/>
      <c r="O237" s="89"/>
      <c r="P237" s="89"/>
      <c r="Q237" s="89"/>
      <c r="R237" s="89"/>
      <c r="S237" s="89"/>
      <c r="T237" s="90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166</v>
      </c>
      <c r="AU237" s="14" t="s">
        <v>92</v>
      </c>
    </row>
    <row r="238" s="2" customFormat="1" ht="37.8" customHeight="1">
      <c r="A238" s="35"/>
      <c r="B238" s="36"/>
      <c r="C238" s="225" t="s">
        <v>372</v>
      </c>
      <c r="D238" s="225" t="s">
        <v>159</v>
      </c>
      <c r="E238" s="226" t="s">
        <v>373</v>
      </c>
      <c r="F238" s="227" t="s">
        <v>374</v>
      </c>
      <c r="G238" s="228" t="s">
        <v>162</v>
      </c>
      <c r="H238" s="229">
        <v>3.8250000000000002</v>
      </c>
      <c r="I238" s="230"/>
      <c r="J238" s="231">
        <f>ROUND(I238*H238,2)</f>
        <v>0</v>
      </c>
      <c r="K238" s="232"/>
      <c r="L238" s="41"/>
      <c r="M238" s="233" t="s">
        <v>1</v>
      </c>
      <c r="N238" s="234" t="s">
        <v>47</v>
      </c>
      <c r="O238" s="89"/>
      <c r="P238" s="235">
        <f>O238*H238</f>
        <v>0</v>
      </c>
      <c r="Q238" s="235">
        <v>0.0090900000000000009</v>
      </c>
      <c r="R238" s="235">
        <f>Q238*H238</f>
        <v>0.034769250000000002</v>
      </c>
      <c r="S238" s="235">
        <v>0</v>
      </c>
      <c r="T238" s="23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7" t="s">
        <v>224</v>
      </c>
      <c r="AT238" s="237" t="s">
        <v>159</v>
      </c>
      <c r="AU238" s="237" t="s">
        <v>92</v>
      </c>
      <c r="AY238" s="14" t="s">
        <v>156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4" t="s">
        <v>164</v>
      </c>
      <c r="BK238" s="238">
        <f>ROUND(I238*H238,2)</f>
        <v>0</v>
      </c>
      <c r="BL238" s="14" t="s">
        <v>224</v>
      </c>
      <c r="BM238" s="237" t="s">
        <v>375</v>
      </c>
    </row>
    <row r="239" s="2" customFormat="1">
      <c r="A239" s="35"/>
      <c r="B239" s="36"/>
      <c r="C239" s="37"/>
      <c r="D239" s="239" t="s">
        <v>166</v>
      </c>
      <c r="E239" s="37"/>
      <c r="F239" s="240" t="s">
        <v>374</v>
      </c>
      <c r="G239" s="37"/>
      <c r="H239" s="37"/>
      <c r="I239" s="241"/>
      <c r="J239" s="37"/>
      <c r="K239" s="37"/>
      <c r="L239" s="41"/>
      <c r="M239" s="242"/>
      <c r="N239" s="243"/>
      <c r="O239" s="89"/>
      <c r="P239" s="89"/>
      <c r="Q239" s="89"/>
      <c r="R239" s="89"/>
      <c r="S239" s="89"/>
      <c r="T239" s="90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166</v>
      </c>
      <c r="AU239" s="14" t="s">
        <v>92</v>
      </c>
    </row>
    <row r="240" s="2" customFormat="1" ht="37.8" customHeight="1">
      <c r="A240" s="35"/>
      <c r="B240" s="36"/>
      <c r="C240" s="244" t="s">
        <v>376</v>
      </c>
      <c r="D240" s="244" t="s">
        <v>245</v>
      </c>
      <c r="E240" s="245" t="s">
        <v>377</v>
      </c>
      <c r="F240" s="246" t="s">
        <v>378</v>
      </c>
      <c r="G240" s="247" t="s">
        <v>162</v>
      </c>
      <c r="H240" s="248">
        <v>4.399</v>
      </c>
      <c r="I240" s="249"/>
      <c r="J240" s="250">
        <f>ROUND(I240*H240,2)</f>
        <v>0</v>
      </c>
      <c r="K240" s="251"/>
      <c r="L240" s="252"/>
      <c r="M240" s="253" t="s">
        <v>1</v>
      </c>
      <c r="N240" s="254" t="s">
        <v>47</v>
      </c>
      <c r="O240" s="89"/>
      <c r="P240" s="235">
        <f>O240*H240</f>
        <v>0</v>
      </c>
      <c r="Q240" s="235">
        <v>0.021999999999999999</v>
      </c>
      <c r="R240" s="235">
        <f>Q240*H240</f>
        <v>0.096777999999999989</v>
      </c>
      <c r="S240" s="235">
        <v>0</v>
      </c>
      <c r="T240" s="23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7" t="s">
        <v>248</v>
      </c>
      <c r="AT240" s="237" t="s">
        <v>245</v>
      </c>
      <c r="AU240" s="237" t="s">
        <v>92</v>
      </c>
      <c r="AY240" s="14" t="s">
        <v>156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4" t="s">
        <v>164</v>
      </c>
      <c r="BK240" s="238">
        <f>ROUND(I240*H240,2)</f>
        <v>0</v>
      </c>
      <c r="BL240" s="14" t="s">
        <v>224</v>
      </c>
      <c r="BM240" s="237" t="s">
        <v>379</v>
      </c>
    </row>
    <row r="241" s="2" customFormat="1">
      <c r="A241" s="35"/>
      <c r="B241" s="36"/>
      <c r="C241" s="37"/>
      <c r="D241" s="239" t="s">
        <v>166</v>
      </c>
      <c r="E241" s="37"/>
      <c r="F241" s="240" t="s">
        <v>378</v>
      </c>
      <c r="G241" s="37"/>
      <c r="H241" s="37"/>
      <c r="I241" s="241"/>
      <c r="J241" s="37"/>
      <c r="K241" s="37"/>
      <c r="L241" s="41"/>
      <c r="M241" s="242"/>
      <c r="N241" s="243"/>
      <c r="O241" s="89"/>
      <c r="P241" s="89"/>
      <c r="Q241" s="89"/>
      <c r="R241" s="89"/>
      <c r="S241" s="89"/>
      <c r="T241" s="90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166</v>
      </c>
      <c r="AU241" s="14" t="s">
        <v>92</v>
      </c>
    </row>
    <row r="242" s="2" customFormat="1" ht="33" customHeight="1">
      <c r="A242" s="35"/>
      <c r="B242" s="36"/>
      <c r="C242" s="225" t="s">
        <v>380</v>
      </c>
      <c r="D242" s="225" t="s">
        <v>159</v>
      </c>
      <c r="E242" s="226" t="s">
        <v>381</v>
      </c>
      <c r="F242" s="227" t="s">
        <v>382</v>
      </c>
      <c r="G242" s="228" t="s">
        <v>162</v>
      </c>
      <c r="H242" s="229">
        <v>3.8250000000000002</v>
      </c>
      <c r="I242" s="230"/>
      <c r="J242" s="231">
        <f>ROUND(I242*H242,2)</f>
        <v>0</v>
      </c>
      <c r="K242" s="232"/>
      <c r="L242" s="41"/>
      <c r="M242" s="233" t="s">
        <v>1</v>
      </c>
      <c r="N242" s="234" t="s">
        <v>47</v>
      </c>
      <c r="O242" s="89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7" t="s">
        <v>224</v>
      </c>
      <c r="AT242" s="237" t="s">
        <v>159</v>
      </c>
      <c r="AU242" s="237" t="s">
        <v>92</v>
      </c>
      <c r="AY242" s="14" t="s">
        <v>156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4" t="s">
        <v>164</v>
      </c>
      <c r="BK242" s="238">
        <f>ROUND(I242*H242,2)</f>
        <v>0</v>
      </c>
      <c r="BL242" s="14" t="s">
        <v>224</v>
      </c>
      <c r="BM242" s="237" t="s">
        <v>383</v>
      </c>
    </row>
    <row r="243" s="2" customFormat="1">
      <c r="A243" s="35"/>
      <c r="B243" s="36"/>
      <c r="C243" s="37"/>
      <c r="D243" s="239" t="s">
        <v>166</v>
      </c>
      <c r="E243" s="37"/>
      <c r="F243" s="240" t="s">
        <v>382</v>
      </c>
      <c r="G243" s="37"/>
      <c r="H243" s="37"/>
      <c r="I243" s="241"/>
      <c r="J243" s="37"/>
      <c r="K243" s="37"/>
      <c r="L243" s="41"/>
      <c r="M243" s="242"/>
      <c r="N243" s="243"/>
      <c r="O243" s="89"/>
      <c r="P243" s="89"/>
      <c r="Q243" s="89"/>
      <c r="R243" s="89"/>
      <c r="S243" s="89"/>
      <c r="T243" s="90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166</v>
      </c>
      <c r="AU243" s="14" t="s">
        <v>92</v>
      </c>
    </row>
    <row r="244" s="2" customFormat="1" ht="24.15" customHeight="1">
      <c r="A244" s="35"/>
      <c r="B244" s="36"/>
      <c r="C244" s="225" t="s">
        <v>384</v>
      </c>
      <c r="D244" s="225" t="s">
        <v>159</v>
      </c>
      <c r="E244" s="226" t="s">
        <v>385</v>
      </c>
      <c r="F244" s="227" t="s">
        <v>386</v>
      </c>
      <c r="G244" s="228" t="s">
        <v>162</v>
      </c>
      <c r="H244" s="229">
        <v>3.8250000000000002</v>
      </c>
      <c r="I244" s="230"/>
      <c r="J244" s="231">
        <f>ROUND(I244*H244,2)</f>
        <v>0</v>
      </c>
      <c r="K244" s="232"/>
      <c r="L244" s="41"/>
      <c r="M244" s="233" t="s">
        <v>1</v>
      </c>
      <c r="N244" s="234" t="s">
        <v>47</v>
      </c>
      <c r="O244" s="89"/>
      <c r="P244" s="235">
        <f>O244*H244</f>
        <v>0</v>
      </c>
      <c r="Q244" s="235">
        <v>0.0015</v>
      </c>
      <c r="R244" s="235">
        <f>Q244*H244</f>
        <v>0.0057375000000000004</v>
      </c>
      <c r="S244" s="235">
        <v>0</v>
      </c>
      <c r="T244" s="23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7" t="s">
        <v>224</v>
      </c>
      <c r="AT244" s="237" t="s">
        <v>159</v>
      </c>
      <c r="AU244" s="237" t="s">
        <v>92</v>
      </c>
      <c r="AY244" s="14" t="s">
        <v>156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4" t="s">
        <v>164</v>
      </c>
      <c r="BK244" s="238">
        <f>ROUND(I244*H244,2)</f>
        <v>0</v>
      </c>
      <c r="BL244" s="14" t="s">
        <v>224</v>
      </c>
      <c r="BM244" s="237" t="s">
        <v>387</v>
      </c>
    </row>
    <row r="245" s="2" customFormat="1">
      <c r="A245" s="35"/>
      <c r="B245" s="36"/>
      <c r="C245" s="37"/>
      <c r="D245" s="239" t="s">
        <v>166</v>
      </c>
      <c r="E245" s="37"/>
      <c r="F245" s="240" t="s">
        <v>386</v>
      </c>
      <c r="G245" s="37"/>
      <c r="H245" s="37"/>
      <c r="I245" s="241"/>
      <c r="J245" s="37"/>
      <c r="K245" s="37"/>
      <c r="L245" s="41"/>
      <c r="M245" s="242"/>
      <c r="N245" s="243"/>
      <c r="O245" s="89"/>
      <c r="P245" s="89"/>
      <c r="Q245" s="89"/>
      <c r="R245" s="89"/>
      <c r="S245" s="89"/>
      <c r="T245" s="90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166</v>
      </c>
      <c r="AU245" s="14" t="s">
        <v>92</v>
      </c>
    </row>
    <row r="246" s="2" customFormat="1" ht="24.15" customHeight="1">
      <c r="A246" s="35"/>
      <c r="B246" s="36"/>
      <c r="C246" s="225" t="s">
        <v>388</v>
      </c>
      <c r="D246" s="225" t="s">
        <v>159</v>
      </c>
      <c r="E246" s="226" t="s">
        <v>389</v>
      </c>
      <c r="F246" s="227" t="s">
        <v>390</v>
      </c>
      <c r="G246" s="228" t="s">
        <v>162</v>
      </c>
      <c r="H246" s="229">
        <v>3.8250000000000002</v>
      </c>
      <c r="I246" s="230"/>
      <c r="J246" s="231">
        <f>ROUND(I246*H246,2)</f>
        <v>0</v>
      </c>
      <c r="K246" s="232"/>
      <c r="L246" s="41"/>
      <c r="M246" s="233" t="s">
        <v>1</v>
      </c>
      <c r="N246" s="234" t="s">
        <v>47</v>
      </c>
      <c r="O246" s="89"/>
      <c r="P246" s="235">
        <f>O246*H246</f>
        <v>0</v>
      </c>
      <c r="Q246" s="235">
        <v>0.0051000000000000004</v>
      </c>
      <c r="R246" s="235">
        <f>Q246*H246</f>
        <v>0.019507500000000004</v>
      </c>
      <c r="S246" s="235">
        <v>0</v>
      </c>
      <c r="T246" s="23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7" t="s">
        <v>224</v>
      </c>
      <c r="AT246" s="237" t="s">
        <v>159</v>
      </c>
      <c r="AU246" s="237" t="s">
        <v>92</v>
      </c>
      <c r="AY246" s="14" t="s">
        <v>156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4" t="s">
        <v>164</v>
      </c>
      <c r="BK246" s="238">
        <f>ROUND(I246*H246,2)</f>
        <v>0</v>
      </c>
      <c r="BL246" s="14" t="s">
        <v>224</v>
      </c>
      <c r="BM246" s="237" t="s">
        <v>391</v>
      </c>
    </row>
    <row r="247" s="2" customFormat="1">
      <c r="A247" s="35"/>
      <c r="B247" s="36"/>
      <c r="C247" s="37"/>
      <c r="D247" s="239" t="s">
        <v>166</v>
      </c>
      <c r="E247" s="37"/>
      <c r="F247" s="240" t="s">
        <v>390</v>
      </c>
      <c r="G247" s="37"/>
      <c r="H247" s="37"/>
      <c r="I247" s="241"/>
      <c r="J247" s="37"/>
      <c r="K247" s="37"/>
      <c r="L247" s="41"/>
      <c r="M247" s="242"/>
      <c r="N247" s="243"/>
      <c r="O247" s="89"/>
      <c r="P247" s="89"/>
      <c r="Q247" s="89"/>
      <c r="R247" s="89"/>
      <c r="S247" s="89"/>
      <c r="T247" s="90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166</v>
      </c>
      <c r="AU247" s="14" t="s">
        <v>92</v>
      </c>
    </row>
    <row r="248" s="2" customFormat="1" ht="24.15" customHeight="1">
      <c r="A248" s="35"/>
      <c r="B248" s="36"/>
      <c r="C248" s="225" t="s">
        <v>392</v>
      </c>
      <c r="D248" s="225" t="s">
        <v>159</v>
      </c>
      <c r="E248" s="226" t="s">
        <v>393</v>
      </c>
      <c r="F248" s="227" t="s">
        <v>394</v>
      </c>
      <c r="G248" s="228" t="s">
        <v>162</v>
      </c>
      <c r="H248" s="229">
        <v>3.8250000000000002</v>
      </c>
      <c r="I248" s="230"/>
      <c r="J248" s="231">
        <f>ROUND(I248*H248,2)</f>
        <v>0</v>
      </c>
      <c r="K248" s="232"/>
      <c r="L248" s="41"/>
      <c r="M248" s="233" t="s">
        <v>1</v>
      </c>
      <c r="N248" s="234" t="s">
        <v>47</v>
      </c>
      <c r="O248" s="89"/>
      <c r="P248" s="235">
        <f>O248*H248</f>
        <v>0</v>
      </c>
      <c r="Q248" s="235">
        <v>5.0000000000000002E-05</v>
      </c>
      <c r="R248" s="235">
        <f>Q248*H248</f>
        <v>0.00019125000000000001</v>
      </c>
      <c r="S248" s="235">
        <v>0</v>
      </c>
      <c r="T248" s="23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7" t="s">
        <v>224</v>
      </c>
      <c r="AT248" s="237" t="s">
        <v>159</v>
      </c>
      <c r="AU248" s="237" t="s">
        <v>92</v>
      </c>
      <c r="AY248" s="14" t="s">
        <v>156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4" t="s">
        <v>164</v>
      </c>
      <c r="BK248" s="238">
        <f>ROUND(I248*H248,2)</f>
        <v>0</v>
      </c>
      <c r="BL248" s="14" t="s">
        <v>224</v>
      </c>
      <c r="BM248" s="237" t="s">
        <v>395</v>
      </c>
    </row>
    <row r="249" s="2" customFormat="1">
      <c r="A249" s="35"/>
      <c r="B249" s="36"/>
      <c r="C249" s="37"/>
      <c r="D249" s="239" t="s">
        <v>166</v>
      </c>
      <c r="E249" s="37"/>
      <c r="F249" s="240" t="s">
        <v>394</v>
      </c>
      <c r="G249" s="37"/>
      <c r="H249" s="37"/>
      <c r="I249" s="241"/>
      <c r="J249" s="37"/>
      <c r="K249" s="37"/>
      <c r="L249" s="41"/>
      <c r="M249" s="242"/>
      <c r="N249" s="243"/>
      <c r="O249" s="89"/>
      <c r="P249" s="89"/>
      <c r="Q249" s="89"/>
      <c r="R249" s="89"/>
      <c r="S249" s="89"/>
      <c r="T249" s="90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166</v>
      </c>
      <c r="AU249" s="14" t="s">
        <v>92</v>
      </c>
    </row>
    <row r="250" s="2" customFormat="1" ht="24.15" customHeight="1">
      <c r="A250" s="35"/>
      <c r="B250" s="36"/>
      <c r="C250" s="225" t="s">
        <v>396</v>
      </c>
      <c r="D250" s="225" t="s">
        <v>159</v>
      </c>
      <c r="E250" s="226" t="s">
        <v>397</v>
      </c>
      <c r="F250" s="227" t="s">
        <v>398</v>
      </c>
      <c r="G250" s="228" t="s">
        <v>210</v>
      </c>
      <c r="H250" s="229">
        <v>0.16</v>
      </c>
      <c r="I250" s="230"/>
      <c r="J250" s="231">
        <f>ROUND(I250*H250,2)</f>
        <v>0</v>
      </c>
      <c r="K250" s="232"/>
      <c r="L250" s="41"/>
      <c r="M250" s="233" t="s">
        <v>1</v>
      </c>
      <c r="N250" s="234" t="s">
        <v>47</v>
      </c>
      <c r="O250" s="89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7" t="s">
        <v>224</v>
      </c>
      <c r="AT250" s="237" t="s">
        <v>159</v>
      </c>
      <c r="AU250" s="237" t="s">
        <v>92</v>
      </c>
      <c r="AY250" s="14" t="s">
        <v>156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4" t="s">
        <v>164</v>
      </c>
      <c r="BK250" s="238">
        <f>ROUND(I250*H250,2)</f>
        <v>0</v>
      </c>
      <c r="BL250" s="14" t="s">
        <v>224</v>
      </c>
      <c r="BM250" s="237" t="s">
        <v>399</v>
      </c>
    </row>
    <row r="251" s="2" customFormat="1">
      <c r="A251" s="35"/>
      <c r="B251" s="36"/>
      <c r="C251" s="37"/>
      <c r="D251" s="239" t="s">
        <v>166</v>
      </c>
      <c r="E251" s="37"/>
      <c r="F251" s="240" t="s">
        <v>400</v>
      </c>
      <c r="G251" s="37"/>
      <c r="H251" s="37"/>
      <c r="I251" s="241"/>
      <c r="J251" s="37"/>
      <c r="K251" s="37"/>
      <c r="L251" s="41"/>
      <c r="M251" s="242"/>
      <c r="N251" s="243"/>
      <c r="O251" s="89"/>
      <c r="P251" s="89"/>
      <c r="Q251" s="89"/>
      <c r="R251" s="89"/>
      <c r="S251" s="89"/>
      <c r="T251" s="90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166</v>
      </c>
      <c r="AU251" s="14" t="s">
        <v>92</v>
      </c>
    </row>
    <row r="252" s="12" customFormat="1" ht="22.8" customHeight="1">
      <c r="A252" s="12"/>
      <c r="B252" s="209"/>
      <c r="C252" s="210"/>
      <c r="D252" s="211" t="s">
        <v>78</v>
      </c>
      <c r="E252" s="223" t="s">
        <v>401</v>
      </c>
      <c r="F252" s="223" t="s">
        <v>402</v>
      </c>
      <c r="G252" s="210"/>
      <c r="H252" s="210"/>
      <c r="I252" s="213"/>
      <c r="J252" s="224">
        <f>BK252</f>
        <v>0</v>
      </c>
      <c r="K252" s="210"/>
      <c r="L252" s="215"/>
      <c r="M252" s="216"/>
      <c r="N252" s="217"/>
      <c r="O252" s="217"/>
      <c r="P252" s="218">
        <f>SUM(P253:P274)</f>
        <v>0</v>
      </c>
      <c r="Q252" s="217"/>
      <c r="R252" s="218">
        <f>SUM(R253:R274)</f>
        <v>0.63436884000000016</v>
      </c>
      <c r="S252" s="217"/>
      <c r="T252" s="219">
        <f>SUM(T253:T274)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0" t="s">
        <v>92</v>
      </c>
      <c r="AT252" s="221" t="s">
        <v>78</v>
      </c>
      <c r="AU252" s="221" t="s">
        <v>86</v>
      </c>
      <c r="AY252" s="220" t="s">
        <v>156</v>
      </c>
      <c r="BK252" s="222">
        <f>SUM(BK253:BK274)</f>
        <v>0</v>
      </c>
    </row>
    <row r="253" s="2" customFormat="1" ht="16.5" customHeight="1">
      <c r="A253" s="35"/>
      <c r="B253" s="36"/>
      <c r="C253" s="225" t="s">
        <v>403</v>
      </c>
      <c r="D253" s="225" t="s">
        <v>159</v>
      </c>
      <c r="E253" s="226" t="s">
        <v>404</v>
      </c>
      <c r="F253" s="227" t="s">
        <v>405</v>
      </c>
      <c r="G253" s="228" t="s">
        <v>162</v>
      </c>
      <c r="H253" s="229">
        <v>57.960999999999999</v>
      </c>
      <c r="I253" s="230"/>
      <c r="J253" s="231">
        <f>ROUND(I253*H253,2)</f>
        <v>0</v>
      </c>
      <c r="K253" s="232"/>
      <c r="L253" s="41"/>
      <c r="M253" s="233" t="s">
        <v>1</v>
      </c>
      <c r="N253" s="234" t="s">
        <v>47</v>
      </c>
      <c r="O253" s="89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7" t="s">
        <v>224</v>
      </c>
      <c r="AT253" s="237" t="s">
        <v>159</v>
      </c>
      <c r="AU253" s="237" t="s">
        <v>92</v>
      </c>
      <c r="AY253" s="14" t="s">
        <v>156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4" t="s">
        <v>164</v>
      </c>
      <c r="BK253" s="238">
        <f>ROUND(I253*H253,2)</f>
        <v>0</v>
      </c>
      <c r="BL253" s="14" t="s">
        <v>224</v>
      </c>
      <c r="BM253" s="237" t="s">
        <v>406</v>
      </c>
    </row>
    <row r="254" s="2" customFormat="1">
      <c r="A254" s="35"/>
      <c r="B254" s="36"/>
      <c r="C254" s="37"/>
      <c r="D254" s="239" t="s">
        <v>166</v>
      </c>
      <c r="E254" s="37"/>
      <c r="F254" s="240" t="s">
        <v>405</v>
      </c>
      <c r="G254" s="37"/>
      <c r="H254" s="37"/>
      <c r="I254" s="241"/>
      <c r="J254" s="37"/>
      <c r="K254" s="37"/>
      <c r="L254" s="41"/>
      <c r="M254" s="242"/>
      <c r="N254" s="243"/>
      <c r="O254" s="89"/>
      <c r="P254" s="89"/>
      <c r="Q254" s="89"/>
      <c r="R254" s="89"/>
      <c r="S254" s="89"/>
      <c r="T254" s="90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166</v>
      </c>
      <c r="AU254" s="14" t="s">
        <v>92</v>
      </c>
    </row>
    <row r="255" s="2" customFormat="1" ht="24.15" customHeight="1">
      <c r="A255" s="35"/>
      <c r="B255" s="36"/>
      <c r="C255" s="225" t="s">
        <v>407</v>
      </c>
      <c r="D255" s="225" t="s">
        <v>159</v>
      </c>
      <c r="E255" s="226" t="s">
        <v>408</v>
      </c>
      <c r="F255" s="227" t="s">
        <v>409</v>
      </c>
      <c r="G255" s="228" t="s">
        <v>162</v>
      </c>
      <c r="H255" s="229">
        <v>57.960999999999999</v>
      </c>
      <c r="I255" s="230"/>
      <c r="J255" s="231">
        <f>ROUND(I255*H255,2)</f>
        <v>0</v>
      </c>
      <c r="K255" s="232"/>
      <c r="L255" s="41"/>
      <c r="M255" s="233" t="s">
        <v>1</v>
      </c>
      <c r="N255" s="234" t="s">
        <v>47</v>
      </c>
      <c r="O255" s="89"/>
      <c r="P255" s="235">
        <f>O255*H255</f>
        <v>0</v>
      </c>
      <c r="Q255" s="235">
        <v>0.00020000000000000001</v>
      </c>
      <c r="R255" s="235">
        <f>Q255*H255</f>
        <v>0.0115922</v>
      </c>
      <c r="S255" s="235">
        <v>0</v>
      </c>
      <c r="T255" s="23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7" t="s">
        <v>224</v>
      </c>
      <c r="AT255" s="237" t="s">
        <v>159</v>
      </c>
      <c r="AU255" s="237" t="s">
        <v>92</v>
      </c>
      <c r="AY255" s="14" t="s">
        <v>156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4" t="s">
        <v>164</v>
      </c>
      <c r="BK255" s="238">
        <f>ROUND(I255*H255,2)</f>
        <v>0</v>
      </c>
      <c r="BL255" s="14" t="s">
        <v>224</v>
      </c>
      <c r="BM255" s="237" t="s">
        <v>410</v>
      </c>
    </row>
    <row r="256" s="2" customFormat="1">
      <c r="A256" s="35"/>
      <c r="B256" s="36"/>
      <c r="C256" s="37"/>
      <c r="D256" s="239" t="s">
        <v>166</v>
      </c>
      <c r="E256" s="37"/>
      <c r="F256" s="240" t="s">
        <v>409</v>
      </c>
      <c r="G256" s="37"/>
      <c r="H256" s="37"/>
      <c r="I256" s="241"/>
      <c r="J256" s="37"/>
      <c r="K256" s="37"/>
      <c r="L256" s="41"/>
      <c r="M256" s="242"/>
      <c r="N256" s="243"/>
      <c r="O256" s="89"/>
      <c r="P256" s="89"/>
      <c r="Q256" s="89"/>
      <c r="R256" s="89"/>
      <c r="S256" s="89"/>
      <c r="T256" s="90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166</v>
      </c>
      <c r="AU256" s="14" t="s">
        <v>92</v>
      </c>
    </row>
    <row r="257" s="2" customFormat="1" ht="33" customHeight="1">
      <c r="A257" s="35"/>
      <c r="B257" s="36"/>
      <c r="C257" s="225" t="s">
        <v>411</v>
      </c>
      <c r="D257" s="225" t="s">
        <v>159</v>
      </c>
      <c r="E257" s="226" t="s">
        <v>412</v>
      </c>
      <c r="F257" s="227" t="s">
        <v>413</v>
      </c>
      <c r="G257" s="228" t="s">
        <v>162</v>
      </c>
      <c r="H257" s="229">
        <v>57.960999999999999</v>
      </c>
      <c r="I257" s="230"/>
      <c r="J257" s="231">
        <f>ROUND(I257*H257,2)</f>
        <v>0</v>
      </c>
      <c r="K257" s="232"/>
      <c r="L257" s="41"/>
      <c r="M257" s="233" t="s">
        <v>1</v>
      </c>
      <c r="N257" s="234" t="s">
        <v>47</v>
      </c>
      <c r="O257" s="89"/>
      <c r="P257" s="235">
        <f>O257*H257</f>
        <v>0</v>
      </c>
      <c r="Q257" s="235">
        <v>0.0044999999999999997</v>
      </c>
      <c r="R257" s="235">
        <f>Q257*H257</f>
        <v>0.26082449999999996</v>
      </c>
      <c r="S257" s="235">
        <v>0</v>
      </c>
      <c r="T257" s="23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7" t="s">
        <v>224</v>
      </c>
      <c r="AT257" s="237" t="s">
        <v>159</v>
      </c>
      <c r="AU257" s="237" t="s">
        <v>92</v>
      </c>
      <c r="AY257" s="14" t="s">
        <v>156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4" t="s">
        <v>164</v>
      </c>
      <c r="BK257" s="238">
        <f>ROUND(I257*H257,2)</f>
        <v>0</v>
      </c>
      <c r="BL257" s="14" t="s">
        <v>224</v>
      </c>
      <c r="BM257" s="237" t="s">
        <v>414</v>
      </c>
    </row>
    <row r="258" s="2" customFormat="1">
      <c r="A258" s="35"/>
      <c r="B258" s="36"/>
      <c r="C258" s="37"/>
      <c r="D258" s="239" t="s">
        <v>166</v>
      </c>
      <c r="E258" s="37"/>
      <c r="F258" s="240" t="s">
        <v>413</v>
      </c>
      <c r="G258" s="37"/>
      <c r="H258" s="37"/>
      <c r="I258" s="241"/>
      <c r="J258" s="37"/>
      <c r="K258" s="37"/>
      <c r="L258" s="41"/>
      <c r="M258" s="242"/>
      <c r="N258" s="243"/>
      <c r="O258" s="89"/>
      <c r="P258" s="89"/>
      <c r="Q258" s="89"/>
      <c r="R258" s="89"/>
      <c r="S258" s="89"/>
      <c r="T258" s="90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166</v>
      </c>
      <c r="AU258" s="14" t="s">
        <v>92</v>
      </c>
    </row>
    <row r="259" s="2" customFormat="1" ht="16.5" customHeight="1">
      <c r="A259" s="35"/>
      <c r="B259" s="36"/>
      <c r="C259" s="225" t="s">
        <v>415</v>
      </c>
      <c r="D259" s="225" t="s">
        <v>159</v>
      </c>
      <c r="E259" s="226" t="s">
        <v>416</v>
      </c>
      <c r="F259" s="227" t="s">
        <v>417</v>
      </c>
      <c r="G259" s="228" t="s">
        <v>162</v>
      </c>
      <c r="H259" s="229">
        <v>57.960999999999999</v>
      </c>
      <c r="I259" s="230"/>
      <c r="J259" s="231">
        <f>ROUND(I259*H259,2)</f>
        <v>0</v>
      </c>
      <c r="K259" s="232"/>
      <c r="L259" s="41"/>
      <c r="M259" s="233" t="s">
        <v>1</v>
      </c>
      <c r="N259" s="234" t="s">
        <v>47</v>
      </c>
      <c r="O259" s="89"/>
      <c r="P259" s="235">
        <f>O259*H259</f>
        <v>0</v>
      </c>
      <c r="Q259" s="235">
        <v>0.00010000000000000001</v>
      </c>
      <c r="R259" s="235">
        <f>Q259*H259</f>
        <v>0.0057961000000000002</v>
      </c>
      <c r="S259" s="235">
        <v>0</v>
      </c>
      <c r="T259" s="23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7" t="s">
        <v>224</v>
      </c>
      <c r="AT259" s="237" t="s">
        <v>159</v>
      </c>
      <c r="AU259" s="237" t="s">
        <v>92</v>
      </c>
      <c r="AY259" s="14" t="s">
        <v>156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4" t="s">
        <v>164</v>
      </c>
      <c r="BK259" s="238">
        <f>ROUND(I259*H259,2)</f>
        <v>0</v>
      </c>
      <c r="BL259" s="14" t="s">
        <v>224</v>
      </c>
      <c r="BM259" s="237" t="s">
        <v>418</v>
      </c>
    </row>
    <row r="260" s="2" customFormat="1">
      <c r="A260" s="35"/>
      <c r="B260" s="36"/>
      <c r="C260" s="37"/>
      <c r="D260" s="239" t="s">
        <v>166</v>
      </c>
      <c r="E260" s="37"/>
      <c r="F260" s="240" t="s">
        <v>417</v>
      </c>
      <c r="G260" s="37"/>
      <c r="H260" s="37"/>
      <c r="I260" s="241"/>
      <c r="J260" s="37"/>
      <c r="K260" s="37"/>
      <c r="L260" s="41"/>
      <c r="M260" s="242"/>
      <c r="N260" s="243"/>
      <c r="O260" s="89"/>
      <c r="P260" s="89"/>
      <c r="Q260" s="89"/>
      <c r="R260" s="89"/>
      <c r="S260" s="89"/>
      <c r="T260" s="90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166</v>
      </c>
      <c r="AU260" s="14" t="s">
        <v>92</v>
      </c>
    </row>
    <row r="261" s="2" customFormat="1" ht="16.5" customHeight="1">
      <c r="A261" s="35"/>
      <c r="B261" s="36"/>
      <c r="C261" s="244" t="s">
        <v>419</v>
      </c>
      <c r="D261" s="244" t="s">
        <v>245</v>
      </c>
      <c r="E261" s="245" t="s">
        <v>420</v>
      </c>
      <c r="F261" s="246" t="s">
        <v>421</v>
      </c>
      <c r="G261" s="247" t="s">
        <v>162</v>
      </c>
      <c r="H261" s="248">
        <v>62.597999999999999</v>
      </c>
      <c r="I261" s="249"/>
      <c r="J261" s="250">
        <f>ROUND(I261*H261,2)</f>
        <v>0</v>
      </c>
      <c r="K261" s="251"/>
      <c r="L261" s="252"/>
      <c r="M261" s="253" t="s">
        <v>1</v>
      </c>
      <c r="N261" s="254" t="s">
        <v>47</v>
      </c>
      <c r="O261" s="89"/>
      <c r="P261" s="235">
        <f>O261*H261</f>
        <v>0</v>
      </c>
      <c r="Q261" s="235">
        <v>0.00080000000000000004</v>
      </c>
      <c r="R261" s="235">
        <f>Q261*H261</f>
        <v>0.050078400000000002</v>
      </c>
      <c r="S261" s="235">
        <v>0</v>
      </c>
      <c r="T261" s="23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7" t="s">
        <v>248</v>
      </c>
      <c r="AT261" s="237" t="s">
        <v>245</v>
      </c>
      <c r="AU261" s="237" t="s">
        <v>92</v>
      </c>
      <c r="AY261" s="14" t="s">
        <v>156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4" t="s">
        <v>164</v>
      </c>
      <c r="BK261" s="238">
        <f>ROUND(I261*H261,2)</f>
        <v>0</v>
      </c>
      <c r="BL261" s="14" t="s">
        <v>224</v>
      </c>
      <c r="BM261" s="237" t="s">
        <v>422</v>
      </c>
    </row>
    <row r="262" s="2" customFormat="1">
      <c r="A262" s="35"/>
      <c r="B262" s="36"/>
      <c r="C262" s="37"/>
      <c r="D262" s="239" t="s">
        <v>166</v>
      </c>
      <c r="E262" s="37"/>
      <c r="F262" s="240" t="s">
        <v>421</v>
      </c>
      <c r="G262" s="37"/>
      <c r="H262" s="37"/>
      <c r="I262" s="241"/>
      <c r="J262" s="37"/>
      <c r="K262" s="37"/>
      <c r="L262" s="41"/>
      <c r="M262" s="242"/>
      <c r="N262" s="243"/>
      <c r="O262" s="89"/>
      <c r="P262" s="89"/>
      <c r="Q262" s="89"/>
      <c r="R262" s="89"/>
      <c r="S262" s="89"/>
      <c r="T262" s="90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166</v>
      </c>
      <c r="AU262" s="14" t="s">
        <v>92</v>
      </c>
    </row>
    <row r="263" s="2" customFormat="1" ht="21.75" customHeight="1">
      <c r="A263" s="35"/>
      <c r="B263" s="36"/>
      <c r="C263" s="225" t="s">
        <v>423</v>
      </c>
      <c r="D263" s="225" t="s">
        <v>159</v>
      </c>
      <c r="E263" s="226" t="s">
        <v>424</v>
      </c>
      <c r="F263" s="227" t="s">
        <v>425</v>
      </c>
      <c r="G263" s="228" t="s">
        <v>162</v>
      </c>
      <c r="H263" s="229">
        <v>57.960999999999999</v>
      </c>
      <c r="I263" s="230"/>
      <c r="J263" s="231">
        <f>ROUND(I263*H263,2)</f>
        <v>0</v>
      </c>
      <c r="K263" s="232"/>
      <c r="L263" s="41"/>
      <c r="M263" s="233" t="s">
        <v>1</v>
      </c>
      <c r="N263" s="234" t="s">
        <v>47</v>
      </c>
      <c r="O263" s="89"/>
      <c r="P263" s="235">
        <f>O263*H263</f>
        <v>0</v>
      </c>
      <c r="Q263" s="235">
        <v>0.00029999999999999997</v>
      </c>
      <c r="R263" s="235">
        <f>Q263*H263</f>
        <v>0.017388299999999999</v>
      </c>
      <c r="S263" s="235">
        <v>0</v>
      </c>
      <c r="T263" s="23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7" t="s">
        <v>224</v>
      </c>
      <c r="AT263" s="237" t="s">
        <v>159</v>
      </c>
      <c r="AU263" s="237" t="s">
        <v>92</v>
      </c>
      <c r="AY263" s="14" t="s">
        <v>156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4" t="s">
        <v>164</v>
      </c>
      <c r="BK263" s="238">
        <f>ROUND(I263*H263,2)</f>
        <v>0</v>
      </c>
      <c r="BL263" s="14" t="s">
        <v>224</v>
      </c>
      <c r="BM263" s="237" t="s">
        <v>426</v>
      </c>
    </row>
    <row r="264" s="2" customFormat="1">
      <c r="A264" s="35"/>
      <c r="B264" s="36"/>
      <c r="C264" s="37"/>
      <c r="D264" s="239" t="s">
        <v>166</v>
      </c>
      <c r="E264" s="37"/>
      <c r="F264" s="240" t="s">
        <v>425</v>
      </c>
      <c r="G264" s="37"/>
      <c r="H264" s="37"/>
      <c r="I264" s="241"/>
      <c r="J264" s="37"/>
      <c r="K264" s="37"/>
      <c r="L264" s="41"/>
      <c r="M264" s="242"/>
      <c r="N264" s="243"/>
      <c r="O264" s="89"/>
      <c r="P264" s="89"/>
      <c r="Q264" s="89"/>
      <c r="R264" s="89"/>
      <c r="S264" s="89"/>
      <c r="T264" s="90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166</v>
      </c>
      <c r="AU264" s="14" t="s">
        <v>92</v>
      </c>
    </row>
    <row r="265" s="2" customFormat="1" ht="44.25" customHeight="1">
      <c r="A265" s="35"/>
      <c r="B265" s="36"/>
      <c r="C265" s="244" t="s">
        <v>427</v>
      </c>
      <c r="D265" s="244" t="s">
        <v>245</v>
      </c>
      <c r="E265" s="245" t="s">
        <v>428</v>
      </c>
      <c r="F265" s="246" t="s">
        <v>429</v>
      </c>
      <c r="G265" s="247" t="s">
        <v>162</v>
      </c>
      <c r="H265" s="248">
        <v>63.756999999999998</v>
      </c>
      <c r="I265" s="249"/>
      <c r="J265" s="250">
        <f>ROUND(I265*H265,2)</f>
        <v>0</v>
      </c>
      <c r="K265" s="251"/>
      <c r="L265" s="252"/>
      <c r="M265" s="253" t="s">
        <v>1</v>
      </c>
      <c r="N265" s="254" t="s">
        <v>47</v>
      </c>
      <c r="O265" s="89"/>
      <c r="P265" s="235">
        <f>O265*H265</f>
        <v>0</v>
      </c>
      <c r="Q265" s="235">
        <v>0.0042900000000000004</v>
      </c>
      <c r="R265" s="235">
        <f>Q265*H265</f>
        <v>0.27351753000000001</v>
      </c>
      <c r="S265" s="235">
        <v>0</v>
      </c>
      <c r="T265" s="23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7" t="s">
        <v>248</v>
      </c>
      <c r="AT265" s="237" t="s">
        <v>245</v>
      </c>
      <c r="AU265" s="237" t="s">
        <v>92</v>
      </c>
      <c r="AY265" s="14" t="s">
        <v>156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4" t="s">
        <v>164</v>
      </c>
      <c r="BK265" s="238">
        <f>ROUND(I265*H265,2)</f>
        <v>0</v>
      </c>
      <c r="BL265" s="14" t="s">
        <v>224</v>
      </c>
      <c r="BM265" s="237" t="s">
        <v>430</v>
      </c>
    </row>
    <row r="266" s="2" customFormat="1">
      <c r="A266" s="35"/>
      <c r="B266" s="36"/>
      <c r="C266" s="37"/>
      <c r="D266" s="239" t="s">
        <v>166</v>
      </c>
      <c r="E266" s="37"/>
      <c r="F266" s="240" t="s">
        <v>429</v>
      </c>
      <c r="G266" s="37"/>
      <c r="H266" s="37"/>
      <c r="I266" s="241"/>
      <c r="J266" s="37"/>
      <c r="K266" s="37"/>
      <c r="L266" s="41"/>
      <c r="M266" s="242"/>
      <c r="N266" s="243"/>
      <c r="O266" s="89"/>
      <c r="P266" s="89"/>
      <c r="Q266" s="89"/>
      <c r="R266" s="89"/>
      <c r="S266" s="89"/>
      <c r="T266" s="90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166</v>
      </c>
      <c r="AU266" s="14" t="s">
        <v>92</v>
      </c>
    </row>
    <row r="267" s="2" customFormat="1" ht="16.5" customHeight="1">
      <c r="A267" s="35"/>
      <c r="B267" s="36"/>
      <c r="C267" s="225" t="s">
        <v>431</v>
      </c>
      <c r="D267" s="225" t="s">
        <v>159</v>
      </c>
      <c r="E267" s="226" t="s">
        <v>432</v>
      </c>
      <c r="F267" s="227" t="s">
        <v>433</v>
      </c>
      <c r="G267" s="228" t="s">
        <v>182</v>
      </c>
      <c r="H267" s="229">
        <v>53.159999999999997</v>
      </c>
      <c r="I267" s="230"/>
      <c r="J267" s="231">
        <f>ROUND(I267*H267,2)</f>
        <v>0</v>
      </c>
      <c r="K267" s="232"/>
      <c r="L267" s="41"/>
      <c r="M267" s="233" t="s">
        <v>1</v>
      </c>
      <c r="N267" s="234" t="s">
        <v>47</v>
      </c>
      <c r="O267" s="89"/>
      <c r="P267" s="235">
        <f>O267*H267</f>
        <v>0</v>
      </c>
      <c r="Q267" s="235">
        <v>1.0000000000000001E-05</v>
      </c>
      <c r="R267" s="235">
        <f>Q267*H267</f>
        <v>0.00053160000000000002</v>
      </c>
      <c r="S267" s="235">
        <v>0</v>
      </c>
      <c r="T267" s="23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7" t="s">
        <v>224</v>
      </c>
      <c r="AT267" s="237" t="s">
        <v>159</v>
      </c>
      <c r="AU267" s="237" t="s">
        <v>92</v>
      </c>
      <c r="AY267" s="14" t="s">
        <v>156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4" t="s">
        <v>164</v>
      </c>
      <c r="BK267" s="238">
        <f>ROUND(I267*H267,2)</f>
        <v>0</v>
      </c>
      <c r="BL267" s="14" t="s">
        <v>224</v>
      </c>
      <c r="BM267" s="237" t="s">
        <v>434</v>
      </c>
    </row>
    <row r="268" s="2" customFormat="1">
      <c r="A268" s="35"/>
      <c r="B268" s="36"/>
      <c r="C268" s="37"/>
      <c r="D268" s="239" t="s">
        <v>166</v>
      </c>
      <c r="E268" s="37"/>
      <c r="F268" s="240" t="s">
        <v>433</v>
      </c>
      <c r="G268" s="37"/>
      <c r="H268" s="37"/>
      <c r="I268" s="241"/>
      <c r="J268" s="37"/>
      <c r="K268" s="37"/>
      <c r="L268" s="41"/>
      <c r="M268" s="242"/>
      <c r="N268" s="243"/>
      <c r="O268" s="89"/>
      <c r="P268" s="89"/>
      <c r="Q268" s="89"/>
      <c r="R268" s="89"/>
      <c r="S268" s="89"/>
      <c r="T268" s="90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166</v>
      </c>
      <c r="AU268" s="14" t="s">
        <v>92</v>
      </c>
    </row>
    <row r="269" s="2" customFormat="1" ht="16.5" customHeight="1">
      <c r="A269" s="35"/>
      <c r="B269" s="36"/>
      <c r="C269" s="244" t="s">
        <v>435</v>
      </c>
      <c r="D269" s="244" t="s">
        <v>245</v>
      </c>
      <c r="E269" s="245" t="s">
        <v>436</v>
      </c>
      <c r="F269" s="246" t="s">
        <v>437</v>
      </c>
      <c r="G269" s="247" t="s">
        <v>182</v>
      </c>
      <c r="H269" s="248">
        <v>54.222999999999999</v>
      </c>
      <c r="I269" s="249"/>
      <c r="J269" s="250">
        <f>ROUND(I269*H269,2)</f>
        <v>0</v>
      </c>
      <c r="K269" s="251"/>
      <c r="L269" s="252"/>
      <c r="M269" s="253" t="s">
        <v>1</v>
      </c>
      <c r="N269" s="254" t="s">
        <v>47</v>
      </c>
      <c r="O269" s="89"/>
      <c r="P269" s="235">
        <f>O269*H269</f>
        <v>0</v>
      </c>
      <c r="Q269" s="235">
        <v>0.00027</v>
      </c>
      <c r="R269" s="235">
        <f>Q269*H269</f>
        <v>0.014640210000000001</v>
      </c>
      <c r="S269" s="235">
        <v>0</v>
      </c>
      <c r="T269" s="23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7" t="s">
        <v>248</v>
      </c>
      <c r="AT269" s="237" t="s">
        <v>245</v>
      </c>
      <c r="AU269" s="237" t="s">
        <v>92</v>
      </c>
      <c r="AY269" s="14" t="s">
        <v>156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4" t="s">
        <v>164</v>
      </c>
      <c r="BK269" s="238">
        <f>ROUND(I269*H269,2)</f>
        <v>0</v>
      </c>
      <c r="BL269" s="14" t="s">
        <v>224</v>
      </c>
      <c r="BM269" s="237" t="s">
        <v>438</v>
      </c>
    </row>
    <row r="270" s="2" customFormat="1">
      <c r="A270" s="35"/>
      <c r="B270" s="36"/>
      <c r="C270" s="37"/>
      <c r="D270" s="239" t="s">
        <v>166</v>
      </c>
      <c r="E270" s="37"/>
      <c r="F270" s="240" t="s">
        <v>437</v>
      </c>
      <c r="G270" s="37"/>
      <c r="H270" s="37"/>
      <c r="I270" s="241"/>
      <c r="J270" s="37"/>
      <c r="K270" s="37"/>
      <c r="L270" s="41"/>
      <c r="M270" s="242"/>
      <c r="N270" s="243"/>
      <c r="O270" s="89"/>
      <c r="P270" s="89"/>
      <c r="Q270" s="89"/>
      <c r="R270" s="89"/>
      <c r="S270" s="89"/>
      <c r="T270" s="90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166</v>
      </c>
      <c r="AU270" s="14" t="s">
        <v>92</v>
      </c>
    </row>
    <row r="271" s="2" customFormat="1" ht="24.15" customHeight="1">
      <c r="A271" s="35"/>
      <c r="B271" s="36"/>
      <c r="C271" s="225" t="s">
        <v>439</v>
      </c>
      <c r="D271" s="225" t="s">
        <v>159</v>
      </c>
      <c r="E271" s="226" t="s">
        <v>440</v>
      </c>
      <c r="F271" s="227" t="s">
        <v>441</v>
      </c>
      <c r="G271" s="228" t="s">
        <v>162</v>
      </c>
      <c r="H271" s="229">
        <v>57.960999999999999</v>
      </c>
      <c r="I271" s="230"/>
      <c r="J271" s="231">
        <f>ROUND(I271*H271,2)</f>
        <v>0</v>
      </c>
      <c r="K271" s="232"/>
      <c r="L271" s="41"/>
      <c r="M271" s="233" t="s">
        <v>1</v>
      </c>
      <c r="N271" s="234" t="s">
        <v>47</v>
      </c>
      <c r="O271" s="89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7" t="s">
        <v>224</v>
      </c>
      <c r="AT271" s="237" t="s">
        <v>159</v>
      </c>
      <c r="AU271" s="237" t="s">
        <v>92</v>
      </c>
      <c r="AY271" s="14" t="s">
        <v>156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4" t="s">
        <v>164</v>
      </c>
      <c r="BK271" s="238">
        <f>ROUND(I271*H271,2)</f>
        <v>0</v>
      </c>
      <c r="BL271" s="14" t="s">
        <v>224</v>
      </c>
      <c r="BM271" s="237" t="s">
        <v>442</v>
      </c>
    </row>
    <row r="272" s="2" customFormat="1">
      <c r="A272" s="35"/>
      <c r="B272" s="36"/>
      <c r="C272" s="37"/>
      <c r="D272" s="239" t="s">
        <v>166</v>
      </c>
      <c r="E272" s="37"/>
      <c r="F272" s="240" t="s">
        <v>441</v>
      </c>
      <c r="G272" s="37"/>
      <c r="H272" s="37"/>
      <c r="I272" s="241"/>
      <c r="J272" s="37"/>
      <c r="K272" s="37"/>
      <c r="L272" s="41"/>
      <c r="M272" s="242"/>
      <c r="N272" s="243"/>
      <c r="O272" s="89"/>
      <c r="P272" s="89"/>
      <c r="Q272" s="89"/>
      <c r="R272" s="89"/>
      <c r="S272" s="89"/>
      <c r="T272" s="90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166</v>
      </c>
      <c r="AU272" s="14" t="s">
        <v>92</v>
      </c>
    </row>
    <row r="273" s="2" customFormat="1" ht="24.15" customHeight="1">
      <c r="A273" s="35"/>
      <c r="B273" s="36"/>
      <c r="C273" s="225" t="s">
        <v>443</v>
      </c>
      <c r="D273" s="225" t="s">
        <v>159</v>
      </c>
      <c r="E273" s="226" t="s">
        <v>444</v>
      </c>
      <c r="F273" s="227" t="s">
        <v>445</v>
      </c>
      <c r="G273" s="228" t="s">
        <v>210</v>
      </c>
      <c r="H273" s="229">
        <v>0.63400000000000001</v>
      </c>
      <c r="I273" s="230"/>
      <c r="J273" s="231">
        <f>ROUND(I273*H273,2)</f>
        <v>0</v>
      </c>
      <c r="K273" s="232"/>
      <c r="L273" s="41"/>
      <c r="M273" s="233" t="s">
        <v>1</v>
      </c>
      <c r="N273" s="234" t="s">
        <v>47</v>
      </c>
      <c r="O273" s="89"/>
      <c r="P273" s="235">
        <f>O273*H273</f>
        <v>0</v>
      </c>
      <c r="Q273" s="235">
        <v>0</v>
      </c>
      <c r="R273" s="235">
        <f>Q273*H273</f>
        <v>0</v>
      </c>
      <c r="S273" s="235">
        <v>0</v>
      </c>
      <c r="T273" s="23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7" t="s">
        <v>224</v>
      </c>
      <c r="AT273" s="237" t="s">
        <v>159</v>
      </c>
      <c r="AU273" s="237" t="s">
        <v>92</v>
      </c>
      <c r="AY273" s="14" t="s">
        <v>156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4" t="s">
        <v>164</v>
      </c>
      <c r="BK273" s="238">
        <f>ROUND(I273*H273,2)</f>
        <v>0</v>
      </c>
      <c r="BL273" s="14" t="s">
        <v>224</v>
      </c>
      <c r="BM273" s="237" t="s">
        <v>446</v>
      </c>
    </row>
    <row r="274" s="2" customFormat="1">
      <c r="A274" s="35"/>
      <c r="B274" s="36"/>
      <c r="C274" s="37"/>
      <c r="D274" s="239" t="s">
        <v>166</v>
      </c>
      <c r="E274" s="37"/>
      <c r="F274" s="240" t="s">
        <v>447</v>
      </c>
      <c r="G274" s="37"/>
      <c r="H274" s="37"/>
      <c r="I274" s="241"/>
      <c r="J274" s="37"/>
      <c r="K274" s="37"/>
      <c r="L274" s="41"/>
      <c r="M274" s="242"/>
      <c r="N274" s="243"/>
      <c r="O274" s="89"/>
      <c r="P274" s="89"/>
      <c r="Q274" s="89"/>
      <c r="R274" s="89"/>
      <c r="S274" s="89"/>
      <c r="T274" s="90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166</v>
      </c>
      <c r="AU274" s="14" t="s">
        <v>92</v>
      </c>
    </row>
    <row r="275" s="12" customFormat="1" ht="22.8" customHeight="1">
      <c r="A275" s="12"/>
      <c r="B275" s="209"/>
      <c r="C275" s="210"/>
      <c r="D275" s="211" t="s">
        <v>78</v>
      </c>
      <c r="E275" s="223" t="s">
        <v>448</v>
      </c>
      <c r="F275" s="223" t="s">
        <v>449</v>
      </c>
      <c r="G275" s="210"/>
      <c r="H275" s="210"/>
      <c r="I275" s="213"/>
      <c r="J275" s="224">
        <f>BK275</f>
        <v>0</v>
      </c>
      <c r="K275" s="210"/>
      <c r="L275" s="215"/>
      <c r="M275" s="216"/>
      <c r="N275" s="217"/>
      <c r="O275" s="217"/>
      <c r="P275" s="218">
        <f>SUM(P276:P309)</f>
        <v>0</v>
      </c>
      <c r="Q275" s="217"/>
      <c r="R275" s="218">
        <f>SUM(R276:R309)</f>
        <v>0.50862123000000004</v>
      </c>
      <c r="S275" s="217"/>
      <c r="T275" s="219">
        <f>SUM(T276:T309)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0" t="s">
        <v>92</v>
      </c>
      <c r="AT275" s="221" t="s">
        <v>78</v>
      </c>
      <c r="AU275" s="221" t="s">
        <v>86</v>
      </c>
      <c r="AY275" s="220" t="s">
        <v>156</v>
      </c>
      <c r="BK275" s="222">
        <f>SUM(BK276:BK309)</f>
        <v>0</v>
      </c>
    </row>
    <row r="276" s="2" customFormat="1" ht="16.5" customHeight="1">
      <c r="A276" s="35"/>
      <c r="B276" s="36"/>
      <c r="C276" s="225" t="s">
        <v>450</v>
      </c>
      <c r="D276" s="225" t="s">
        <v>159</v>
      </c>
      <c r="E276" s="226" t="s">
        <v>451</v>
      </c>
      <c r="F276" s="227" t="s">
        <v>452</v>
      </c>
      <c r="G276" s="228" t="s">
        <v>162</v>
      </c>
      <c r="H276" s="229">
        <v>18.526</v>
      </c>
      <c r="I276" s="230"/>
      <c r="J276" s="231">
        <f>ROUND(I276*H276,2)</f>
        <v>0</v>
      </c>
      <c r="K276" s="232"/>
      <c r="L276" s="41"/>
      <c r="M276" s="233" t="s">
        <v>1</v>
      </c>
      <c r="N276" s="234" t="s">
        <v>47</v>
      </c>
      <c r="O276" s="89"/>
      <c r="P276" s="235">
        <f>O276*H276</f>
        <v>0</v>
      </c>
      <c r="Q276" s="235">
        <v>0</v>
      </c>
      <c r="R276" s="235">
        <f>Q276*H276</f>
        <v>0</v>
      </c>
      <c r="S276" s="235">
        <v>0</v>
      </c>
      <c r="T276" s="23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7" t="s">
        <v>224</v>
      </c>
      <c r="AT276" s="237" t="s">
        <v>159</v>
      </c>
      <c r="AU276" s="237" t="s">
        <v>92</v>
      </c>
      <c r="AY276" s="14" t="s">
        <v>156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4" t="s">
        <v>164</v>
      </c>
      <c r="BK276" s="238">
        <f>ROUND(I276*H276,2)</f>
        <v>0</v>
      </c>
      <c r="BL276" s="14" t="s">
        <v>224</v>
      </c>
      <c r="BM276" s="237" t="s">
        <v>453</v>
      </c>
    </row>
    <row r="277" s="2" customFormat="1">
      <c r="A277" s="35"/>
      <c r="B277" s="36"/>
      <c r="C277" s="37"/>
      <c r="D277" s="239" t="s">
        <v>166</v>
      </c>
      <c r="E277" s="37"/>
      <c r="F277" s="240" t="s">
        <v>452</v>
      </c>
      <c r="G277" s="37"/>
      <c r="H277" s="37"/>
      <c r="I277" s="241"/>
      <c r="J277" s="37"/>
      <c r="K277" s="37"/>
      <c r="L277" s="41"/>
      <c r="M277" s="242"/>
      <c r="N277" s="243"/>
      <c r="O277" s="89"/>
      <c r="P277" s="89"/>
      <c r="Q277" s="89"/>
      <c r="R277" s="89"/>
      <c r="S277" s="89"/>
      <c r="T277" s="90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166</v>
      </c>
      <c r="AU277" s="14" t="s">
        <v>92</v>
      </c>
    </row>
    <row r="278" s="2" customFormat="1" ht="16.5" customHeight="1">
      <c r="A278" s="35"/>
      <c r="B278" s="36"/>
      <c r="C278" s="225" t="s">
        <v>454</v>
      </c>
      <c r="D278" s="225" t="s">
        <v>159</v>
      </c>
      <c r="E278" s="226" t="s">
        <v>455</v>
      </c>
      <c r="F278" s="227" t="s">
        <v>456</v>
      </c>
      <c r="G278" s="228" t="s">
        <v>162</v>
      </c>
      <c r="H278" s="229">
        <v>18.526</v>
      </c>
      <c r="I278" s="230"/>
      <c r="J278" s="231">
        <f>ROUND(I278*H278,2)</f>
        <v>0</v>
      </c>
      <c r="K278" s="232"/>
      <c r="L278" s="41"/>
      <c r="M278" s="233" t="s">
        <v>1</v>
      </c>
      <c r="N278" s="234" t="s">
        <v>47</v>
      </c>
      <c r="O278" s="89"/>
      <c r="P278" s="235">
        <f>O278*H278</f>
        <v>0</v>
      </c>
      <c r="Q278" s="235">
        <v>0.00029999999999999997</v>
      </c>
      <c r="R278" s="235">
        <f>Q278*H278</f>
        <v>0.005557799999999999</v>
      </c>
      <c r="S278" s="235">
        <v>0</v>
      </c>
      <c r="T278" s="23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7" t="s">
        <v>224</v>
      </c>
      <c r="AT278" s="237" t="s">
        <v>159</v>
      </c>
      <c r="AU278" s="237" t="s">
        <v>92</v>
      </c>
      <c r="AY278" s="14" t="s">
        <v>156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4" t="s">
        <v>164</v>
      </c>
      <c r="BK278" s="238">
        <f>ROUND(I278*H278,2)</f>
        <v>0</v>
      </c>
      <c r="BL278" s="14" t="s">
        <v>224</v>
      </c>
      <c r="BM278" s="237" t="s">
        <v>457</v>
      </c>
    </row>
    <row r="279" s="2" customFormat="1">
      <c r="A279" s="35"/>
      <c r="B279" s="36"/>
      <c r="C279" s="37"/>
      <c r="D279" s="239" t="s">
        <v>166</v>
      </c>
      <c r="E279" s="37"/>
      <c r="F279" s="240" t="s">
        <v>456</v>
      </c>
      <c r="G279" s="37"/>
      <c r="H279" s="37"/>
      <c r="I279" s="241"/>
      <c r="J279" s="37"/>
      <c r="K279" s="37"/>
      <c r="L279" s="41"/>
      <c r="M279" s="242"/>
      <c r="N279" s="243"/>
      <c r="O279" s="89"/>
      <c r="P279" s="89"/>
      <c r="Q279" s="89"/>
      <c r="R279" s="89"/>
      <c r="S279" s="89"/>
      <c r="T279" s="90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166</v>
      </c>
      <c r="AU279" s="14" t="s">
        <v>92</v>
      </c>
    </row>
    <row r="280" s="2" customFormat="1" ht="24.15" customHeight="1">
      <c r="A280" s="35"/>
      <c r="B280" s="36"/>
      <c r="C280" s="225" t="s">
        <v>458</v>
      </c>
      <c r="D280" s="225" t="s">
        <v>159</v>
      </c>
      <c r="E280" s="226" t="s">
        <v>459</v>
      </c>
      <c r="F280" s="227" t="s">
        <v>460</v>
      </c>
      <c r="G280" s="228" t="s">
        <v>162</v>
      </c>
      <c r="H280" s="229">
        <v>16.036000000000001</v>
      </c>
      <c r="I280" s="230"/>
      <c r="J280" s="231">
        <f>ROUND(I280*H280,2)</f>
        <v>0</v>
      </c>
      <c r="K280" s="232"/>
      <c r="L280" s="41"/>
      <c r="M280" s="233" t="s">
        <v>1</v>
      </c>
      <c r="N280" s="234" t="s">
        <v>47</v>
      </c>
      <c r="O280" s="89"/>
      <c r="P280" s="235">
        <f>O280*H280</f>
        <v>0</v>
      </c>
      <c r="Q280" s="235">
        <v>0.0015</v>
      </c>
      <c r="R280" s="235">
        <f>Q280*H280</f>
        <v>0.024054000000000002</v>
      </c>
      <c r="S280" s="235">
        <v>0</v>
      </c>
      <c r="T280" s="23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7" t="s">
        <v>224</v>
      </c>
      <c r="AT280" s="237" t="s">
        <v>159</v>
      </c>
      <c r="AU280" s="237" t="s">
        <v>92</v>
      </c>
      <c r="AY280" s="14" t="s">
        <v>156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4" t="s">
        <v>164</v>
      </c>
      <c r="BK280" s="238">
        <f>ROUND(I280*H280,2)</f>
        <v>0</v>
      </c>
      <c r="BL280" s="14" t="s">
        <v>224</v>
      </c>
      <c r="BM280" s="237" t="s">
        <v>461</v>
      </c>
    </row>
    <row r="281" s="2" customFormat="1">
      <c r="A281" s="35"/>
      <c r="B281" s="36"/>
      <c r="C281" s="37"/>
      <c r="D281" s="239" t="s">
        <v>166</v>
      </c>
      <c r="E281" s="37"/>
      <c r="F281" s="240" t="s">
        <v>460</v>
      </c>
      <c r="G281" s="37"/>
      <c r="H281" s="37"/>
      <c r="I281" s="241"/>
      <c r="J281" s="37"/>
      <c r="K281" s="37"/>
      <c r="L281" s="41"/>
      <c r="M281" s="242"/>
      <c r="N281" s="243"/>
      <c r="O281" s="89"/>
      <c r="P281" s="89"/>
      <c r="Q281" s="89"/>
      <c r="R281" s="89"/>
      <c r="S281" s="89"/>
      <c r="T281" s="90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166</v>
      </c>
      <c r="AU281" s="14" t="s">
        <v>92</v>
      </c>
    </row>
    <row r="282" s="2" customFormat="1" ht="21.75" customHeight="1">
      <c r="A282" s="35"/>
      <c r="B282" s="36"/>
      <c r="C282" s="225" t="s">
        <v>462</v>
      </c>
      <c r="D282" s="225" t="s">
        <v>159</v>
      </c>
      <c r="E282" s="226" t="s">
        <v>463</v>
      </c>
      <c r="F282" s="227" t="s">
        <v>464</v>
      </c>
      <c r="G282" s="228" t="s">
        <v>182</v>
      </c>
      <c r="H282" s="229">
        <v>10.1</v>
      </c>
      <c r="I282" s="230"/>
      <c r="J282" s="231">
        <f>ROUND(I282*H282,2)</f>
        <v>0</v>
      </c>
      <c r="K282" s="232"/>
      <c r="L282" s="41"/>
      <c r="M282" s="233" t="s">
        <v>1</v>
      </c>
      <c r="N282" s="234" t="s">
        <v>47</v>
      </c>
      <c r="O282" s="89"/>
      <c r="P282" s="235">
        <f>O282*H282</f>
        <v>0</v>
      </c>
      <c r="Q282" s="235">
        <v>0.00020000000000000001</v>
      </c>
      <c r="R282" s="235">
        <f>Q282*H282</f>
        <v>0.0020200000000000001</v>
      </c>
      <c r="S282" s="235">
        <v>0</v>
      </c>
      <c r="T282" s="23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7" t="s">
        <v>224</v>
      </c>
      <c r="AT282" s="237" t="s">
        <v>159</v>
      </c>
      <c r="AU282" s="237" t="s">
        <v>92</v>
      </c>
      <c r="AY282" s="14" t="s">
        <v>156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4" t="s">
        <v>164</v>
      </c>
      <c r="BK282" s="238">
        <f>ROUND(I282*H282,2)</f>
        <v>0</v>
      </c>
      <c r="BL282" s="14" t="s">
        <v>224</v>
      </c>
      <c r="BM282" s="237" t="s">
        <v>465</v>
      </c>
    </row>
    <row r="283" s="2" customFormat="1">
      <c r="A283" s="35"/>
      <c r="B283" s="36"/>
      <c r="C283" s="37"/>
      <c r="D283" s="239" t="s">
        <v>166</v>
      </c>
      <c r="E283" s="37"/>
      <c r="F283" s="240" t="s">
        <v>464</v>
      </c>
      <c r="G283" s="37"/>
      <c r="H283" s="37"/>
      <c r="I283" s="241"/>
      <c r="J283" s="37"/>
      <c r="K283" s="37"/>
      <c r="L283" s="41"/>
      <c r="M283" s="242"/>
      <c r="N283" s="243"/>
      <c r="O283" s="89"/>
      <c r="P283" s="89"/>
      <c r="Q283" s="89"/>
      <c r="R283" s="89"/>
      <c r="S283" s="89"/>
      <c r="T283" s="90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166</v>
      </c>
      <c r="AU283" s="14" t="s">
        <v>92</v>
      </c>
    </row>
    <row r="284" s="2" customFormat="1" ht="16.5" customHeight="1">
      <c r="A284" s="35"/>
      <c r="B284" s="36"/>
      <c r="C284" s="244" t="s">
        <v>466</v>
      </c>
      <c r="D284" s="244" t="s">
        <v>245</v>
      </c>
      <c r="E284" s="245" t="s">
        <v>467</v>
      </c>
      <c r="F284" s="246" t="s">
        <v>468</v>
      </c>
      <c r="G284" s="247" t="s">
        <v>182</v>
      </c>
      <c r="H284" s="248">
        <v>11.109999999999999</v>
      </c>
      <c r="I284" s="249"/>
      <c r="J284" s="250">
        <f>ROUND(I284*H284,2)</f>
        <v>0</v>
      </c>
      <c r="K284" s="251"/>
      <c r="L284" s="252"/>
      <c r="M284" s="253" t="s">
        <v>1</v>
      </c>
      <c r="N284" s="254" t="s">
        <v>47</v>
      </c>
      <c r="O284" s="89"/>
      <c r="P284" s="235">
        <f>O284*H284</f>
        <v>0</v>
      </c>
      <c r="Q284" s="235">
        <v>0.00032000000000000003</v>
      </c>
      <c r="R284" s="235">
        <f>Q284*H284</f>
        <v>0.0035552000000000001</v>
      </c>
      <c r="S284" s="235">
        <v>0</v>
      </c>
      <c r="T284" s="236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7" t="s">
        <v>248</v>
      </c>
      <c r="AT284" s="237" t="s">
        <v>245</v>
      </c>
      <c r="AU284" s="237" t="s">
        <v>92</v>
      </c>
      <c r="AY284" s="14" t="s">
        <v>156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4" t="s">
        <v>164</v>
      </c>
      <c r="BK284" s="238">
        <f>ROUND(I284*H284,2)</f>
        <v>0</v>
      </c>
      <c r="BL284" s="14" t="s">
        <v>224</v>
      </c>
      <c r="BM284" s="237" t="s">
        <v>469</v>
      </c>
    </row>
    <row r="285" s="2" customFormat="1">
      <c r="A285" s="35"/>
      <c r="B285" s="36"/>
      <c r="C285" s="37"/>
      <c r="D285" s="239" t="s">
        <v>166</v>
      </c>
      <c r="E285" s="37"/>
      <c r="F285" s="240" t="s">
        <v>468</v>
      </c>
      <c r="G285" s="37"/>
      <c r="H285" s="37"/>
      <c r="I285" s="241"/>
      <c r="J285" s="37"/>
      <c r="K285" s="37"/>
      <c r="L285" s="41"/>
      <c r="M285" s="242"/>
      <c r="N285" s="243"/>
      <c r="O285" s="89"/>
      <c r="P285" s="89"/>
      <c r="Q285" s="89"/>
      <c r="R285" s="89"/>
      <c r="S285" s="89"/>
      <c r="T285" s="90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166</v>
      </c>
      <c r="AU285" s="14" t="s">
        <v>92</v>
      </c>
    </row>
    <row r="286" s="2" customFormat="1" ht="33" customHeight="1">
      <c r="A286" s="35"/>
      <c r="B286" s="36"/>
      <c r="C286" s="225" t="s">
        <v>470</v>
      </c>
      <c r="D286" s="225" t="s">
        <v>159</v>
      </c>
      <c r="E286" s="226" t="s">
        <v>471</v>
      </c>
      <c r="F286" s="227" t="s">
        <v>472</v>
      </c>
      <c r="G286" s="228" t="s">
        <v>162</v>
      </c>
      <c r="H286" s="229">
        <v>2.4900000000000002</v>
      </c>
      <c r="I286" s="230"/>
      <c r="J286" s="231">
        <f>ROUND(I286*H286,2)</f>
        <v>0</v>
      </c>
      <c r="K286" s="232"/>
      <c r="L286" s="41"/>
      <c r="M286" s="233" t="s">
        <v>1</v>
      </c>
      <c r="N286" s="234" t="s">
        <v>47</v>
      </c>
      <c r="O286" s="89"/>
      <c r="P286" s="235">
        <f>O286*H286</f>
        <v>0</v>
      </c>
      <c r="Q286" s="235">
        <v>0.0055799999999999999</v>
      </c>
      <c r="R286" s="235">
        <f>Q286*H286</f>
        <v>0.013894200000000001</v>
      </c>
      <c r="S286" s="235">
        <v>0</v>
      </c>
      <c r="T286" s="23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7" t="s">
        <v>224</v>
      </c>
      <c r="AT286" s="237" t="s">
        <v>159</v>
      </c>
      <c r="AU286" s="237" t="s">
        <v>92</v>
      </c>
      <c r="AY286" s="14" t="s">
        <v>156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4" t="s">
        <v>164</v>
      </c>
      <c r="BK286" s="238">
        <f>ROUND(I286*H286,2)</f>
        <v>0</v>
      </c>
      <c r="BL286" s="14" t="s">
        <v>224</v>
      </c>
      <c r="BM286" s="237" t="s">
        <v>473</v>
      </c>
    </row>
    <row r="287" s="2" customFormat="1">
      <c r="A287" s="35"/>
      <c r="B287" s="36"/>
      <c r="C287" s="37"/>
      <c r="D287" s="239" t="s">
        <v>166</v>
      </c>
      <c r="E287" s="37"/>
      <c r="F287" s="240" t="s">
        <v>472</v>
      </c>
      <c r="G287" s="37"/>
      <c r="H287" s="37"/>
      <c r="I287" s="241"/>
      <c r="J287" s="37"/>
      <c r="K287" s="37"/>
      <c r="L287" s="41"/>
      <c r="M287" s="242"/>
      <c r="N287" s="243"/>
      <c r="O287" s="89"/>
      <c r="P287" s="89"/>
      <c r="Q287" s="89"/>
      <c r="R287" s="89"/>
      <c r="S287" s="89"/>
      <c r="T287" s="90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166</v>
      </c>
      <c r="AU287" s="14" t="s">
        <v>92</v>
      </c>
    </row>
    <row r="288" s="2" customFormat="1" ht="24.15" customHeight="1">
      <c r="A288" s="35"/>
      <c r="B288" s="36"/>
      <c r="C288" s="244" t="s">
        <v>474</v>
      </c>
      <c r="D288" s="244" t="s">
        <v>245</v>
      </c>
      <c r="E288" s="245" t="s">
        <v>475</v>
      </c>
      <c r="F288" s="246" t="s">
        <v>476</v>
      </c>
      <c r="G288" s="247" t="s">
        <v>162</v>
      </c>
      <c r="H288" s="248">
        <v>2.7389999999999999</v>
      </c>
      <c r="I288" s="249"/>
      <c r="J288" s="250">
        <f>ROUND(I288*H288,2)</f>
        <v>0</v>
      </c>
      <c r="K288" s="251"/>
      <c r="L288" s="252"/>
      <c r="M288" s="253" t="s">
        <v>1</v>
      </c>
      <c r="N288" s="254" t="s">
        <v>47</v>
      </c>
      <c r="O288" s="89"/>
      <c r="P288" s="235">
        <f>O288*H288</f>
        <v>0</v>
      </c>
      <c r="Q288" s="235">
        <v>0.014290000000000001</v>
      </c>
      <c r="R288" s="235">
        <f>Q288*H288</f>
        <v>0.039140309999999998</v>
      </c>
      <c r="S288" s="235">
        <v>0</v>
      </c>
      <c r="T288" s="23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7" t="s">
        <v>248</v>
      </c>
      <c r="AT288" s="237" t="s">
        <v>245</v>
      </c>
      <c r="AU288" s="237" t="s">
        <v>92</v>
      </c>
      <c r="AY288" s="14" t="s">
        <v>156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4" t="s">
        <v>164</v>
      </c>
      <c r="BK288" s="238">
        <f>ROUND(I288*H288,2)</f>
        <v>0</v>
      </c>
      <c r="BL288" s="14" t="s">
        <v>224</v>
      </c>
      <c r="BM288" s="237" t="s">
        <v>477</v>
      </c>
    </row>
    <row r="289" s="2" customFormat="1">
      <c r="A289" s="35"/>
      <c r="B289" s="36"/>
      <c r="C289" s="37"/>
      <c r="D289" s="239" t="s">
        <v>166</v>
      </c>
      <c r="E289" s="37"/>
      <c r="F289" s="240" t="s">
        <v>476</v>
      </c>
      <c r="G289" s="37"/>
      <c r="H289" s="37"/>
      <c r="I289" s="241"/>
      <c r="J289" s="37"/>
      <c r="K289" s="37"/>
      <c r="L289" s="41"/>
      <c r="M289" s="242"/>
      <c r="N289" s="243"/>
      <c r="O289" s="89"/>
      <c r="P289" s="89"/>
      <c r="Q289" s="89"/>
      <c r="R289" s="89"/>
      <c r="S289" s="89"/>
      <c r="T289" s="90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166</v>
      </c>
      <c r="AU289" s="14" t="s">
        <v>92</v>
      </c>
    </row>
    <row r="290" s="2" customFormat="1" ht="33" customHeight="1">
      <c r="A290" s="35"/>
      <c r="B290" s="36"/>
      <c r="C290" s="225" t="s">
        <v>478</v>
      </c>
      <c r="D290" s="225" t="s">
        <v>159</v>
      </c>
      <c r="E290" s="226" t="s">
        <v>479</v>
      </c>
      <c r="F290" s="227" t="s">
        <v>480</v>
      </c>
      <c r="G290" s="228" t="s">
        <v>162</v>
      </c>
      <c r="H290" s="229">
        <v>15.301</v>
      </c>
      <c r="I290" s="230"/>
      <c r="J290" s="231">
        <f>ROUND(I290*H290,2)</f>
        <v>0</v>
      </c>
      <c r="K290" s="232"/>
      <c r="L290" s="41"/>
      <c r="M290" s="233" t="s">
        <v>1</v>
      </c>
      <c r="N290" s="234" t="s">
        <v>47</v>
      </c>
      <c r="O290" s="89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7" t="s">
        <v>224</v>
      </c>
      <c r="AT290" s="237" t="s">
        <v>159</v>
      </c>
      <c r="AU290" s="237" t="s">
        <v>92</v>
      </c>
      <c r="AY290" s="14" t="s">
        <v>156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4" t="s">
        <v>164</v>
      </c>
      <c r="BK290" s="238">
        <f>ROUND(I290*H290,2)</f>
        <v>0</v>
      </c>
      <c r="BL290" s="14" t="s">
        <v>224</v>
      </c>
      <c r="BM290" s="237" t="s">
        <v>481</v>
      </c>
    </row>
    <row r="291" s="2" customFormat="1">
      <c r="A291" s="35"/>
      <c r="B291" s="36"/>
      <c r="C291" s="37"/>
      <c r="D291" s="239" t="s">
        <v>166</v>
      </c>
      <c r="E291" s="37"/>
      <c r="F291" s="240" t="s">
        <v>480</v>
      </c>
      <c r="G291" s="37"/>
      <c r="H291" s="37"/>
      <c r="I291" s="241"/>
      <c r="J291" s="37"/>
      <c r="K291" s="37"/>
      <c r="L291" s="41"/>
      <c r="M291" s="242"/>
      <c r="N291" s="243"/>
      <c r="O291" s="89"/>
      <c r="P291" s="89"/>
      <c r="Q291" s="89"/>
      <c r="R291" s="89"/>
      <c r="S291" s="89"/>
      <c r="T291" s="90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166</v>
      </c>
      <c r="AU291" s="14" t="s">
        <v>92</v>
      </c>
    </row>
    <row r="292" s="2" customFormat="1" ht="33" customHeight="1">
      <c r="A292" s="35"/>
      <c r="B292" s="36"/>
      <c r="C292" s="225" t="s">
        <v>482</v>
      </c>
      <c r="D292" s="225" t="s">
        <v>159</v>
      </c>
      <c r="E292" s="226" t="s">
        <v>483</v>
      </c>
      <c r="F292" s="227" t="s">
        <v>484</v>
      </c>
      <c r="G292" s="228" t="s">
        <v>162</v>
      </c>
      <c r="H292" s="229">
        <v>15.301</v>
      </c>
      <c r="I292" s="230"/>
      <c r="J292" s="231">
        <f>ROUND(I292*H292,2)</f>
        <v>0</v>
      </c>
      <c r="K292" s="232"/>
      <c r="L292" s="41"/>
      <c r="M292" s="233" t="s">
        <v>1</v>
      </c>
      <c r="N292" s="234" t="s">
        <v>47</v>
      </c>
      <c r="O292" s="89"/>
      <c r="P292" s="235">
        <f>O292*H292</f>
        <v>0</v>
      </c>
      <c r="Q292" s="235">
        <v>0.0053</v>
      </c>
      <c r="R292" s="235">
        <f>Q292*H292</f>
        <v>0.081095299999999995</v>
      </c>
      <c r="S292" s="235">
        <v>0</v>
      </c>
      <c r="T292" s="23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7" t="s">
        <v>224</v>
      </c>
      <c r="AT292" s="237" t="s">
        <v>159</v>
      </c>
      <c r="AU292" s="237" t="s">
        <v>92</v>
      </c>
      <c r="AY292" s="14" t="s">
        <v>156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4" t="s">
        <v>164</v>
      </c>
      <c r="BK292" s="238">
        <f>ROUND(I292*H292,2)</f>
        <v>0</v>
      </c>
      <c r="BL292" s="14" t="s">
        <v>224</v>
      </c>
      <c r="BM292" s="237" t="s">
        <v>485</v>
      </c>
    </row>
    <row r="293" s="2" customFormat="1">
      <c r="A293" s="35"/>
      <c r="B293" s="36"/>
      <c r="C293" s="37"/>
      <c r="D293" s="239" t="s">
        <v>166</v>
      </c>
      <c r="E293" s="37"/>
      <c r="F293" s="240" t="s">
        <v>484</v>
      </c>
      <c r="G293" s="37"/>
      <c r="H293" s="37"/>
      <c r="I293" s="241"/>
      <c r="J293" s="37"/>
      <c r="K293" s="37"/>
      <c r="L293" s="41"/>
      <c r="M293" s="242"/>
      <c r="N293" s="243"/>
      <c r="O293" s="89"/>
      <c r="P293" s="89"/>
      <c r="Q293" s="89"/>
      <c r="R293" s="89"/>
      <c r="S293" s="89"/>
      <c r="T293" s="90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166</v>
      </c>
      <c r="AU293" s="14" t="s">
        <v>92</v>
      </c>
    </row>
    <row r="294" s="2" customFormat="1" ht="24.15" customHeight="1">
      <c r="A294" s="35"/>
      <c r="B294" s="36"/>
      <c r="C294" s="244" t="s">
        <v>486</v>
      </c>
      <c r="D294" s="244" t="s">
        <v>245</v>
      </c>
      <c r="E294" s="245" t="s">
        <v>487</v>
      </c>
      <c r="F294" s="246" t="s">
        <v>488</v>
      </c>
      <c r="G294" s="247" t="s">
        <v>162</v>
      </c>
      <c r="H294" s="248">
        <v>17.596</v>
      </c>
      <c r="I294" s="249"/>
      <c r="J294" s="250">
        <f>ROUND(I294*H294,2)</f>
        <v>0</v>
      </c>
      <c r="K294" s="251"/>
      <c r="L294" s="252"/>
      <c r="M294" s="253" t="s">
        <v>1</v>
      </c>
      <c r="N294" s="254" t="s">
        <v>47</v>
      </c>
      <c r="O294" s="89"/>
      <c r="P294" s="235">
        <f>O294*H294</f>
        <v>0</v>
      </c>
      <c r="Q294" s="235">
        <v>0.01771</v>
      </c>
      <c r="R294" s="235">
        <f>Q294*H294</f>
        <v>0.31162516000000001</v>
      </c>
      <c r="S294" s="235">
        <v>0</v>
      </c>
      <c r="T294" s="23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7" t="s">
        <v>248</v>
      </c>
      <c r="AT294" s="237" t="s">
        <v>245</v>
      </c>
      <c r="AU294" s="237" t="s">
        <v>92</v>
      </c>
      <c r="AY294" s="14" t="s">
        <v>156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4" t="s">
        <v>164</v>
      </c>
      <c r="BK294" s="238">
        <f>ROUND(I294*H294,2)</f>
        <v>0</v>
      </c>
      <c r="BL294" s="14" t="s">
        <v>224</v>
      </c>
      <c r="BM294" s="237" t="s">
        <v>489</v>
      </c>
    </row>
    <row r="295" s="2" customFormat="1">
      <c r="A295" s="35"/>
      <c r="B295" s="36"/>
      <c r="C295" s="37"/>
      <c r="D295" s="239" t="s">
        <v>166</v>
      </c>
      <c r="E295" s="37"/>
      <c r="F295" s="240" t="s">
        <v>488</v>
      </c>
      <c r="G295" s="37"/>
      <c r="H295" s="37"/>
      <c r="I295" s="241"/>
      <c r="J295" s="37"/>
      <c r="K295" s="37"/>
      <c r="L295" s="41"/>
      <c r="M295" s="242"/>
      <c r="N295" s="243"/>
      <c r="O295" s="89"/>
      <c r="P295" s="89"/>
      <c r="Q295" s="89"/>
      <c r="R295" s="89"/>
      <c r="S295" s="89"/>
      <c r="T295" s="90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166</v>
      </c>
      <c r="AU295" s="14" t="s">
        <v>92</v>
      </c>
    </row>
    <row r="296" s="2" customFormat="1" ht="16.5" customHeight="1">
      <c r="A296" s="35"/>
      <c r="B296" s="36"/>
      <c r="C296" s="225" t="s">
        <v>490</v>
      </c>
      <c r="D296" s="225" t="s">
        <v>159</v>
      </c>
      <c r="E296" s="226" t="s">
        <v>491</v>
      </c>
      <c r="F296" s="227" t="s">
        <v>492</v>
      </c>
      <c r="G296" s="228" t="s">
        <v>182</v>
      </c>
      <c r="H296" s="229">
        <v>16.5</v>
      </c>
      <c r="I296" s="230"/>
      <c r="J296" s="231">
        <f>ROUND(I296*H296,2)</f>
        <v>0</v>
      </c>
      <c r="K296" s="232"/>
      <c r="L296" s="41"/>
      <c r="M296" s="233" t="s">
        <v>1</v>
      </c>
      <c r="N296" s="234" t="s">
        <v>47</v>
      </c>
      <c r="O296" s="89"/>
      <c r="P296" s="235">
        <f>O296*H296</f>
        <v>0</v>
      </c>
      <c r="Q296" s="235">
        <v>9.0000000000000006E-05</v>
      </c>
      <c r="R296" s="235">
        <f>Q296*H296</f>
        <v>0.001485</v>
      </c>
      <c r="S296" s="235">
        <v>0</v>
      </c>
      <c r="T296" s="23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7" t="s">
        <v>224</v>
      </c>
      <c r="AT296" s="237" t="s">
        <v>159</v>
      </c>
      <c r="AU296" s="237" t="s">
        <v>92</v>
      </c>
      <c r="AY296" s="14" t="s">
        <v>156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4" t="s">
        <v>164</v>
      </c>
      <c r="BK296" s="238">
        <f>ROUND(I296*H296,2)</f>
        <v>0</v>
      </c>
      <c r="BL296" s="14" t="s">
        <v>224</v>
      </c>
      <c r="BM296" s="237" t="s">
        <v>493</v>
      </c>
    </row>
    <row r="297" s="2" customFormat="1">
      <c r="A297" s="35"/>
      <c r="B297" s="36"/>
      <c r="C297" s="37"/>
      <c r="D297" s="239" t="s">
        <v>166</v>
      </c>
      <c r="E297" s="37"/>
      <c r="F297" s="240" t="s">
        <v>492</v>
      </c>
      <c r="G297" s="37"/>
      <c r="H297" s="37"/>
      <c r="I297" s="241"/>
      <c r="J297" s="37"/>
      <c r="K297" s="37"/>
      <c r="L297" s="41"/>
      <c r="M297" s="242"/>
      <c r="N297" s="243"/>
      <c r="O297" s="89"/>
      <c r="P297" s="89"/>
      <c r="Q297" s="89"/>
      <c r="R297" s="89"/>
      <c r="S297" s="89"/>
      <c r="T297" s="90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166</v>
      </c>
      <c r="AU297" s="14" t="s">
        <v>92</v>
      </c>
    </row>
    <row r="298" s="2" customFormat="1" ht="24.15" customHeight="1">
      <c r="A298" s="35"/>
      <c r="B298" s="36"/>
      <c r="C298" s="225" t="s">
        <v>494</v>
      </c>
      <c r="D298" s="225" t="s">
        <v>159</v>
      </c>
      <c r="E298" s="226" t="s">
        <v>495</v>
      </c>
      <c r="F298" s="227" t="s">
        <v>496</v>
      </c>
      <c r="G298" s="228" t="s">
        <v>162</v>
      </c>
      <c r="H298" s="229">
        <v>18.526</v>
      </c>
      <c r="I298" s="230"/>
      <c r="J298" s="231">
        <f>ROUND(I298*H298,2)</f>
        <v>0</v>
      </c>
      <c r="K298" s="232"/>
      <c r="L298" s="41"/>
      <c r="M298" s="233" t="s">
        <v>1</v>
      </c>
      <c r="N298" s="234" t="s">
        <v>47</v>
      </c>
      <c r="O298" s="89"/>
      <c r="P298" s="235">
        <f>O298*H298</f>
        <v>0</v>
      </c>
      <c r="Q298" s="235">
        <v>5.0000000000000002E-05</v>
      </c>
      <c r="R298" s="235">
        <f>Q298*H298</f>
        <v>0.00092630000000000002</v>
      </c>
      <c r="S298" s="235">
        <v>0</v>
      </c>
      <c r="T298" s="23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7" t="s">
        <v>224</v>
      </c>
      <c r="AT298" s="237" t="s">
        <v>159</v>
      </c>
      <c r="AU298" s="237" t="s">
        <v>92</v>
      </c>
      <c r="AY298" s="14" t="s">
        <v>156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4" t="s">
        <v>164</v>
      </c>
      <c r="BK298" s="238">
        <f>ROUND(I298*H298,2)</f>
        <v>0</v>
      </c>
      <c r="BL298" s="14" t="s">
        <v>224</v>
      </c>
      <c r="BM298" s="237" t="s">
        <v>497</v>
      </c>
    </row>
    <row r="299" s="2" customFormat="1">
      <c r="A299" s="35"/>
      <c r="B299" s="36"/>
      <c r="C299" s="37"/>
      <c r="D299" s="239" t="s">
        <v>166</v>
      </c>
      <c r="E299" s="37"/>
      <c r="F299" s="240" t="s">
        <v>496</v>
      </c>
      <c r="G299" s="37"/>
      <c r="H299" s="37"/>
      <c r="I299" s="241"/>
      <c r="J299" s="37"/>
      <c r="K299" s="37"/>
      <c r="L299" s="41"/>
      <c r="M299" s="242"/>
      <c r="N299" s="243"/>
      <c r="O299" s="89"/>
      <c r="P299" s="89"/>
      <c r="Q299" s="89"/>
      <c r="R299" s="89"/>
      <c r="S299" s="89"/>
      <c r="T299" s="90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166</v>
      </c>
      <c r="AU299" s="14" t="s">
        <v>92</v>
      </c>
    </row>
    <row r="300" s="2" customFormat="1" ht="24.15" customHeight="1">
      <c r="A300" s="35"/>
      <c r="B300" s="36"/>
      <c r="C300" s="225" t="s">
        <v>498</v>
      </c>
      <c r="D300" s="225" t="s">
        <v>159</v>
      </c>
      <c r="E300" s="226" t="s">
        <v>499</v>
      </c>
      <c r="F300" s="227" t="s">
        <v>500</v>
      </c>
      <c r="G300" s="228" t="s">
        <v>182</v>
      </c>
      <c r="H300" s="229">
        <v>2</v>
      </c>
      <c r="I300" s="230"/>
      <c r="J300" s="231">
        <f>ROUND(I300*H300,2)</f>
        <v>0</v>
      </c>
      <c r="K300" s="232"/>
      <c r="L300" s="41"/>
      <c r="M300" s="233" t="s">
        <v>1</v>
      </c>
      <c r="N300" s="234" t="s">
        <v>47</v>
      </c>
      <c r="O300" s="89"/>
      <c r="P300" s="235">
        <f>O300*H300</f>
        <v>0</v>
      </c>
      <c r="Q300" s="235">
        <v>0.002</v>
      </c>
      <c r="R300" s="235">
        <f>Q300*H300</f>
        <v>0.0040000000000000001</v>
      </c>
      <c r="S300" s="235">
        <v>0</v>
      </c>
      <c r="T300" s="23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7" t="s">
        <v>224</v>
      </c>
      <c r="AT300" s="237" t="s">
        <v>159</v>
      </c>
      <c r="AU300" s="237" t="s">
        <v>92</v>
      </c>
      <c r="AY300" s="14" t="s">
        <v>156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4" t="s">
        <v>164</v>
      </c>
      <c r="BK300" s="238">
        <f>ROUND(I300*H300,2)</f>
        <v>0</v>
      </c>
      <c r="BL300" s="14" t="s">
        <v>224</v>
      </c>
      <c r="BM300" s="237" t="s">
        <v>501</v>
      </c>
    </row>
    <row r="301" s="2" customFormat="1">
      <c r="A301" s="35"/>
      <c r="B301" s="36"/>
      <c r="C301" s="37"/>
      <c r="D301" s="239" t="s">
        <v>166</v>
      </c>
      <c r="E301" s="37"/>
      <c r="F301" s="240" t="s">
        <v>500</v>
      </c>
      <c r="G301" s="37"/>
      <c r="H301" s="37"/>
      <c r="I301" s="241"/>
      <c r="J301" s="37"/>
      <c r="K301" s="37"/>
      <c r="L301" s="41"/>
      <c r="M301" s="242"/>
      <c r="N301" s="243"/>
      <c r="O301" s="89"/>
      <c r="P301" s="89"/>
      <c r="Q301" s="89"/>
      <c r="R301" s="89"/>
      <c r="S301" s="89"/>
      <c r="T301" s="90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166</v>
      </c>
      <c r="AU301" s="14" t="s">
        <v>92</v>
      </c>
    </row>
    <row r="302" s="2" customFormat="1" ht="24.15" customHeight="1">
      <c r="A302" s="35"/>
      <c r="B302" s="36"/>
      <c r="C302" s="244" t="s">
        <v>502</v>
      </c>
      <c r="D302" s="244" t="s">
        <v>245</v>
      </c>
      <c r="E302" s="245" t="s">
        <v>487</v>
      </c>
      <c r="F302" s="246" t="s">
        <v>488</v>
      </c>
      <c r="G302" s="247" t="s">
        <v>162</v>
      </c>
      <c r="H302" s="248">
        <v>0.95999999999999996</v>
      </c>
      <c r="I302" s="249"/>
      <c r="J302" s="250">
        <f>ROUND(I302*H302,2)</f>
        <v>0</v>
      </c>
      <c r="K302" s="251"/>
      <c r="L302" s="252"/>
      <c r="M302" s="253" t="s">
        <v>1</v>
      </c>
      <c r="N302" s="254" t="s">
        <v>47</v>
      </c>
      <c r="O302" s="89"/>
      <c r="P302" s="235">
        <f>O302*H302</f>
        <v>0</v>
      </c>
      <c r="Q302" s="235">
        <v>0.01771</v>
      </c>
      <c r="R302" s="235">
        <f>Q302*H302</f>
        <v>0.017001599999999999</v>
      </c>
      <c r="S302" s="235">
        <v>0</v>
      </c>
      <c r="T302" s="23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7" t="s">
        <v>248</v>
      </c>
      <c r="AT302" s="237" t="s">
        <v>245</v>
      </c>
      <c r="AU302" s="237" t="s">
        <v>92</v>
      </c>
      <c r="AY302" s="14" t="s">
        <v>156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4" t="s">
        <v>164</v>
      </c>
      <c r="BK302" s="238">
        <f>ROUND(I302*H302,2)</f>
        <v>0</v>
      </c>
      <c r="BL302" s="14" t="s">
        <v>224</v>
      </c>
      <c r="BM302" s="237" t="s">
        <v>503</v>
      </c>
    </row>
    <row r="303" s="2" customFormat="1">
      <c r="A303" s="35"/>
      <c r="B303" s="36"/>
      <c r="C303" s="37"/>
      <c r="D303" s="239" t="s">
        <v>166</v>
      </c>
      <c r="E303" s="37"/>
      <c r="F303" s="240" t="s">
        <v>488</v>
      </c>
      <c r="G303" s="37"/>
      <c r="H303" s="37"/>
      <c r="I303" s="241"/>
      <c r="J303" s="37"/>
      <c r="K303" s="37"/>
      <c r="L303" s="41"/>
      <c r="M303" s="242"/>
      <c r="N303" s="243"/>
      <c r="O303" s="89"/>
      <c r="P303" s="89"/>
      <c r="Q303" s="89"/>
      <c r="R303" s="89"/>
      <c r="S303" s="89"/>
      <c r="T303" s="90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166</v>
      </c>
      <c r="AU303" s="14" t="s">
        <v>92</v>
      </c>
    </row>
    <row r="304" s="2" customFormat="1" ht="33" customHeight="1">
      <c r="A304" s="35"/>
      <c r="B304" s="36"/>
      <c r="C304" s="225" t="s">
        <v>504</v>
      </c>
      <c r="D304" s="225" t="s">
        <v>159</v>
      </c>
      <c r="E304" s="226" t="s">
        <v>505</v>
      </c>
      <c r="F304" s="227" t="s">
        <v>506</v>
      </c>
      <c r="G304" s="228" t="s">
        <v>182</v>
      </c>
      <c r="H304" s="229">
        <v>0.45000000000000001</v>
      </c>
      <c r="I304" s="230"/>
      <c r="J304" s="231">
        <f>ROUND(I304*H304,2)</f>
        <v>0</v>
      </c>
      <c r="K304" s="232"/>
      <c r="L304" s="41"/>
      <c r="M304" s="233" t="s">
        <v>1</v>
      </c>
      <c r="N304" s="234" t="s">
        <v>47</v>
      </c>
      <c r="O304" s="89"/>
      <c r="P304" s="235">
        <f>O304*H304</f>
        <v>0</v>
      </c>
      <c r="Q304" s="235">
        <v>0.00097999999999999997</v>
      </c>
      <c r="R304" s="235">
        <f>Q304*H304</f>
        <v>0.00044099999999999999</v>
      </c>
      <c r="S304" s="235">
        <v>0</v>
      </c>
      <c r="T304" s="23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7" t="s">
        <v>224</v>
      </c>
      <c r="AT304" s="237" t="s">
        <v>159</v>
      </c>
      <c r="AU304" s="237" t="s">
        <v>92</v>
      </c>
      <c r="AY304" s="14" t="s">
        <v>156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4" t="s">
        <v>164</v>
      </c>
      <c r="BK304" s="238">
        <f>ROUND(I304*H304,2)</f>
        <v>0</v>
      </c>
      <c r="BL304" s="14" t="s">
        <v>224</v>
      </c>
      <c r="BM304" s="237" t="s">
        <v>507</v>
      </c>
    </row>
    <row r="305" s="2" customFormat="1">
      <c r="A305" s="35"/>
      <c r="B305" s="36"/>
      <c r="C305" s="37"/>
      <c r="D305" s="239" t="s">
        <v>166</v>
      </c>
      <c r="E305" s="37"/>
      <c r="F305" s="240" t="s">
        <v>506</v>
      </c>
      <c r="G305" s="37"/>
      <c r="H305" s="37"/>
      <c r="I305" s="241"/>
      <c r="J305" s="37"/>
      <c r="K305" s="37"/>
      <c r="L305" s="41"/>
      <c r="M305" s="242"/>
      <c r="N305" s="243"/>
      <c r="O305" s="89"/>
      <c r="P305" s="89"/>
      <c r="Q305" s="89"/>
      <c r="R305" s="89"/>
      <c r="S305" s="89"/>
      <c r="T305" s="90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166</v>
      </c>
      <c r="AU305" s="14" t="s">
        <v>92</v>
      </c>
    </row>
    <row r="306" s="2" customFormat="1" ht="24.15" customHeight="1">
      <c r="A306" s="35"/>
      <c r="B306" s="36"/>
      <c r="C306" s="244" t="s">
        <v>508</v>
      </c>
      <c r="D306" s="244" t="s">
        <v>245</v>
      </c>
      <c r="E306" s="245" t="s">
        <v>487</v>
      </c>
      <c r="F306" s="246" t="s">
        <v>488</v>
      </c>
      <c r="G306" s="247" t="s">
        <v>162</v>
      </c>
      <c r="H306" s="248">
        <v>0.216</v>
      </c>
      <c r="I306" s="249"/>
      <c r="J306" s="250">
        <f>ROUND(I306*H306,2)</f>
        <v>0</v>
      </c>
      <c r="K306" s="251"/>
      <c r="L306" s="252"/>
      <c r="M306" s="253" t="s">
        <v>1</v>
      </c>
      <c r="N306" s="254" t="s">
        <v>47</v>
      </c>
      <c r="O306" s="89"/>
      <c r="P306" s="235">
        <f>O306*H306</f>
        <v>0</v>
      </c>
      <c r="Q306" s="235">
        <v>0.01771</v>
      </c>
      <c r="R306" s="235">
        <f>Q306*H306</f>
        <v>0.0038253599999999999</v>
      </c>
      <c r="S306" s="235">
        <v>0</v>
      </c>
      <c r="T306" s="23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7" t="s">
        <v>248</v>
      </c>
      <c r="AT306" s="237" t="s">
        <v>245</v>
      </c>
      <c r="AU306" s="237" t="s">
        <v>92</v>
      </c>
      <c r="AY306" s="14" t="s">
        <v>156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4" t="s">
        <v>164</v>
      </c>
      <c r="BK306" s="238">
        <f>ROUND(I306*H306,2)</f>
        <v>0</v>
      </c>
      <c r="BL306" s="14" t="s">
        <v>224</v>
      </c>
      <c r="BM306" s="237" t="s">
        <v>509</v>
      </c>
    </row>
    <row r="307" s="2" customFormat="1">
      <c r="A307" s="35"/>
      <c r="B307" s="36"/>
      <c r="C307" s="37"/>
      <c r="D307" s="239" t="s">
        <v>166</v>
      </c>
      <c r="E307" s="37"/>
      <c r="F307" s="240" t="s">
        <v>488</v>
      </c>
      <c r="G307" s="37"/>
      <c r="H307" s="37"/>
      <c r="I307" s="241"/>
      <c r="J307" s="37"/>
      <c r="K307" s="37"/>
      <c r="L307" s="41"/>
      <c r="M307" s="242"/>
      <c r="N307" s="243"/>
      <c r="O307" s="89"/>
      <c r="P307" s="89"/>
      <c r="Q307" s="89"/>
      <c r="R307" s="89"/>
      <c r="S307" s="89"/>
      <c r="T307" s="90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166</v>
      </c>
      <c r="AU307" s="14" t="s">
        <v>92</v>
      </c>
    </row>
    <row r="308" s="2" customFormat="1" ht="24.15" customHeight="1">
      <c r="A308" s="35"/>
      <c r="B308" s="36"/>
      <c r="C308" s="225" t="s">
        <v>510</v>
      </c>
      <c r="D308" s="225" t="s">
        <v>159</v>
      </c>
      <c r="E308" s="226" t="s">
        <v>511</v>
      </c>
      <c r="F308" s="227" t="s">
        <v>512</v>
      </c>
      <c r="G308" s="228" t="s">
        <v>210</v>
      </c>
      <c r="H308" s="229">
        <v>0.50900000000000001</v>
      </c>
      <c r="I308" s="230"/>
      <c r="J308" s="231">
        <f>ROUND(I308*H308,2)</f>
        <v>0</v>
      </c>
      <c r="K308" s="232"/>
      <c r="L308" s="41"/>
      <c r="M308" s="233" t="s">
        <v>1</v>
      </c>
      <c r="N308" s="234" t="s">
        <v>47</v>
      </c>
      <c r="O308" s="89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7" t="s">
        <v>224</v>
      </c>
      <c r="AT308" s="237" t="s">
        <v>159</v>
      </c>
      <c r="AU308" s="237" t="s">
        <v>92</v>
      </c>
      <c r="AY308" s="14" t="s">
        <v>156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4" t="s">
        <v>164</v>
      </c>
      <c r="BK308" s="238">
        <f>ROUND(I308*H308,2)</f>
        <v>0</v>
      </c>
      <c r="BL308" s="14" t="s">
        <v>224</v>
      </c>
      <c r="BM308" s="237" t="s">
        <v>513</v>
      </c>
    </row>
    <row r="309" s="2" customFormat="1">
      <c r="A309" s="35"/>
      <c r="B309" s="36"/>
      <c r="C309" s="37"/>
      <c r="D309" s="239" t="s">
        <v>166</v>
      </c>
      <c r="E309" s="37"/>
      <c r="F309" s="240" t="s">
        <v>514</v>
      </c>
      <c r="G309" s="37"/>
      <c r="H309" s="37"/>
      <c r="I309" s="241"/>
      <c r="J309" s="37"/>
      <c r="K309" s="37"/>
      <c r="L309" s="41"/>
      <c r="M309" s="242"/>
      <c r="N309" s="243"/>
      <c r="O309" s="89"/>
      <c r="P309" s="89"/>
      <c r="Q309" s="89"/>
      <c r="R309" s="89"/>
      <c r="S309" s="89"/>
      <c r="T309" s="90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166</v>
      </c>
      <c r="AU309" s="14" t="s">
        <v>92</v>
      </c>
    </row>
    <row r="310" s="12" customFormat="1" ht="22.8" customHeight="1">
      <c r="A310" s="12"/>
      <c r="B310" s="209"/>
      <c r="C310" s="210"/>
      <c r="D310" s="211" t="s">
        <v>78</v>
      </c>
      <c r="E310" s="223" t="s">
        <v>515</v>
      </c>
      <c r="F310" s="223" t="s">
        <v>516</v>
      </c>
      <c r="G310" s="210"/>
      <c r="H310" s="210"/>
      <c r="I310" s="213"/>
      <c r="J310" s="224">
        <f>BK310</f>
        <v>0</v>
      </c>
      <c r="K310" s="210"/>
      <c r="L310" s="215"/>
      <c r="M310" s="216"/>
      <c r="N310" s="217"/>
      <c r="O310" s="217"/>
      <c r="P310" s="218">
        <f>SUM(P311:P314)</f>
        <v>0</v>
      </c>
      <c r="Q310" s="217"/>
      <c r="R310" s="218">
        <f>SUM(R311:R314)</f>
        <v>0.11309053000000001</v>
      </c>
      <c r="S310" s="217"/>
      <c r="T310" s="219">
        <f>SUM(T311:T314)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0" t="s">
        <v>92</v>
      </c>
      <c r="AT310" s="221" t="s">
        <v>78</v>
      </c>
      <c r="AU310" s="221" t="s">
        <v>86</v>
      </c>
      <c r="AY310" s="220" t="s">
        <v>156</v>
      </c>
      <c r="BK310" s="222">
        <f>SUM(BK311:BK314)</f>
        <v>0</v>
      </c>
    </row>
    <row r="311" s="2" customFormat="1" ht="24.15" customHeight="1">
      <c r="A311" s="35"/>
      <c r="B311" s="36"/>
      <c r="C311" s="225" t="s">
        <v>517</v>
      </c>
      <c r="D311" s="225" t="s">
        <v>159</v>
      </c>
      <c r="E311" s="226" t="s">
        <v>518</v>
      </c>
      <c r="F311" s="227" t="s">
        <v>519</v>
      </c>
      <c r="G311" s="228" t="s">
        <v>162</v>
      </c>
      <c r="H311" s="229">
        <v>230.797</v>
      </c>
      <c r="I311" s="230"/>
      <c r="J311" s="231">
        <f>ROUND(I311*H311,2)</f>
        <v>0</v>
      </c>
      <c r="K311" s="232"/>
      <c r="L311" s="41"/>
      <c r="M311" s="233" t="s">
        <v>1</v>
      </c>
      <c r="N311" s="234" t="s">
        <v>47</v>
      </c>
      <c r="O311" s="89"/>
      <c r="P311" s="235">
        <f>O311*H311</f>
        <v>0</v>
      </c>
      <c r="Q311" s="235">
        <v>0.00020000000000000001</v>
      </c>
      <c r="R311" s="235">
        <f>Q311*H311</f>
        <v>0.046159400000000003</v>
      </c>
      <c r="S311" s="235">
        <v>0</v>
      </c>
      <c r="T311" s="23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7" t="s">
        <v>224</v>
      </c>
      <c r="AT311" s="237" t="s">
        <v>159</v>
      </c>
      <c r="AU311" s="237" t="s">
        <v>92</v>
      </c>
      <c r="AY311" s="14" t="s">
        <v>156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4" t="s">
        <v>164</v>
      </c>
      <c r="BK311" s="238">
        <f>ROUND(I311*H311,2)</f>
        <v>0</v>
      </c>
      <c r="BL311" s="14" t="s">
        <v>224</v>
      </c>
      <c r="BM311" s="237" t="s">
        <v>520</v>
      </c>
    </row>
    <row r="312" s="2" customFormat="1">
      <c r="A312" s="35"/>
      <c r="B312" s="36"/>
      <c r="C312" s="37"/>
      <c r="D312" s="239" t="s">
        <v>166</v>
      </c>
      <c r="E312" s="37"/>
      <c r="F312" s="240" t="s">
        <v>519</v>
      </c>
      <c r="G312" s="37"/>
      <c r="H312" s="37"/>
      <c r="I312" s="241"/>
      <c r="J312" s="37"/>
      <c r="K312" s="37"/>
      <c r="L312" s="41"/>
      <c r="M312" s="242"/>
      <c r="N312" s="243"/>
      <c r="O312" s="89"/>
      <c r="P312" s="89"/>
      <c r="Q312" s="89"/>
      <c r="R312" s="89"/>
      <c r="S312" s="89"/>
      <c r="T312" s="90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166</v>
      </c>
      <c r="AU312" s="14" t="s">
        <v>92</v>
      </c>
    </row>
    <row r="313" s="2" customFormat="1" ht="33" customHeight="1">
      <c r="A313" s="35"/>
      <c r="B313" s="36"/>
      <c r="C313" s="225" t="s">
        <v>521</v>
      </c>
      <c r="D313" s="225" t="s">
        <v>159</v>
      </c>
      <c r="E313" s="226" t="s">
        <v>522</v>
      </c>
      <c r="F313" s="227" t="s">
        <v>523</v>
      </c>
      <c r="G313" s="228" t="s">
        <v>162</v>
      </c>
      <c r="H313" s="229">
        <v>230.797</v>
      </c>
      <c r="I313" s="230"/>
      <c r="J313" s="231">
        <f>ROUND(I313*H313,2)</f>
        <v>0</v>
      </c>
      <c r="K313" s="232"/>
      <c r="L313" s="41"/>
      <c r="M313" s="233" t="s">
        <v>1</v>
      </c>
      <c r="N313" s="234" t="s">
        <v>47</v>
      </c>
      <c r="O313" s="89"/>
      <c r="P313" s="235">
        <f>O313*H313</f>
        <v>0</v>
      </c>
      <c r="Q313" s="235">
        <v>0.00029</v>
      </c>
      <c r="R313" s="235">
        <f>Q313*H313</f>
        <v>0.066931130000000005</v>
      </c>
      <c r="S313" s="235">
        <v>0</v>
      </c>
      <c r="T313" s="236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7" t="s">
        <v>224</v>
      </c>
      <c r="AT313" s="237" t="s">
        <v>159</v>
      </c>
      <c r="AU313" s="237" t="s">
        <v>92</v>
      </c>
      <c r="AY313" s="14" t="s">
        <v>156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4" t="s">
        <v>164</v>
      </c>
      <c r="BK313" s="238">
        <f>ROUND(I313*H313,2)</f>
        <v>0</v>
      </c>
      <c r="BL313" s="14" t="s">
        <v>224</v>
      </c>
      <c r="BM313" s="237" t="s">
        <v>524</v>
      </c>
    </row>
    <row r="314" s="2" customFormat="1">
      <c r="A314" s="35"/>
      <c r="B314" s="36"/>
      <c r="C314" s="37"/>
      <c r="D314" s="239" t="s">
        <v>166</v>
      </c>
      <c r="E314" s="37"/>
      <c r="F314" s="240" t="s">
        <v>523</v>
      </c>
      <c r="G314" s="37"/>
      <c r="H314" s="37"/>
      <c r="I314" s="241"/>
      <c r="J314" s="37"/>
      <c r="K314" s="37"/>
      <c r="L314" s="41"/>
      <c r="M314" s="255"/>
      <c r="N314" s="256"/>
      <c r="O314" s="257"/>
      <c r="P314" s="257"/>
      <c r="Q314" s="257"/>
      <c r="R314" s="257"/>
      <c r="S314" s="257"/>
      <c r="T314" s="258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166</v>
      </c>
      <c r="AU314" s="14" t="s">
        <v>92</v>
      </c>
    </row>
    <row r="315" s="2" customFormat="1" ht="6.96" customHeight="1">
      <c r="A315" s="35"/>
      <c r="B315" s="64"/>
      <c r="C315" s="65"/>
      <c r="D315" s="65"/>
      <c r="E315" s="65"/>
      <c r="F315" s="65"/>
      <c r="G315" s="65"/>
      <c r="H315" s="65"/>
      <c r="I315" s="65"/>
      <c r="J315" s="65"/>
      <c r="K315" s="65"/>
      <c r="L315" s="41"/>
      <c r="M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</row>
  </sheetData>
  <sheetProtection sheet="1" autoFilter="0" formatColumns="0" formatRows="0" objects="1" scenarios="1" spinCount="100000" saltValue="X/sCFpWUyuzXlR+NGMIqD8UTT44I8+F9SuIzGWXx52oTJS7hHHLRBYntVb1YUojeMieXdgnUYMZXHm5LgDb2ig==" hashValue="D8wBz2F2StEzlmKswWrRhkDzh/xFlds6BrEG8DaTCTVIgyN3WrkEqvM2yFDron4bvJYgcC7wvj7MOf6KGRxlaw==" algorithmName="SHA-512" password="CC35"/>
  <autoFilter ref="C132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120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525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ROUND(J125,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ROUND((SUM(BE125:BE464)),  2)</f>
        <v>0</v>
      </c>
      <c r="G35" s="35"/>
      <c r="H35" s="35"/>
      <c r="I35" s="162">
        <v>0.20999999999999999</v>
      </c>
      <c r="J35" s="161">
        <f>ROUND(((SUM(BE125:BE464))*I35),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ROUND((SUM(BF125:BF464)),  2)</f>
        <v>0</v>
      </c>
      <c r="G36" s="35"/>
      <c r="H36" s="35"/>
      <c r="I36" s="162">
        <v>0.12</v>
      </c>
      <c r="J36" s="161">
        <f>ROUND(((SUM(BF125:BF464))*I36),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ROUND((SUM(BG125:BG464)),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ROUND((SUM(BH125:BH464)),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ROUND((SUM(BI125:BI464)),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120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02 - Elektroinstalace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J125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133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526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527</v>
      </c>
      <c r="E101" s="189"/>
      <c r="F101" s="189"/>
      <c r="G101" s="189"/>
      <c r="H101" s="189"/>
      <c r="I101" s="189"/>
      <c r="J101" s="190">
        <f>J412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528</v>
      </c>
      <c r="E102" s="194"/>
      <c r="F102" s="194"/>
      <c r="G102" s="194"/>
      <c r="H102" s="194"/>
      <c r="I102" s="194"/>
      <c r="J102" s="195">
        <f>J413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529</v>
      </c>
      <c r="E103" s="189"/>
      <c r="F103" s="189"/>
      <c r="G103" s="189"/>
      <c r="H103" s="189"/>
      <c r="I103" s="189"/>
      <c r="J103" s="190">
        <f>J454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1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141</v>
      </c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Běšiny ON - oprava bytové části</v>
      </c>
      <c r="F113" s="29"/>
      <c r="G113" s="29"/>
      <c r="H113" s="29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119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1" t="s">
        <v>120</v>
      </c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121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4" t="str">
        <f>E11</f>
        <v>PS 02 - Elektroinstalace</v>
      </c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Běšiny 31, 33901 Klatovy</v>
      </c>
      <c r="G119" s="37"/>
      <c r="H119" s="37"/>
      <c r="I119" s="29" t="s">
        <v>22</v>
      </c>
      <c r="J119" s="77" t="str">
        <f>IF(J14="","",J14)</f>
        <v>30. 9. 2023</v>
      </c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40.05" customHeight="1">
      <c r="A121" s="35"/>
      <c r="B121" s="36"/>
      <c r="C121" s="29" t="s">
        <v>24</v>
      </c>
      <c r="D121" s="37"/>
      <c r="E121" s="37"/>
      <c r="F121" s="24" t="str">
        <f>E17</f>
        <v>Správa železnic, s.o.,Dlážděná 1003/7, Praha 1</v>
      </c>
      <c r="G121" s="37"/>
      <c r="H121" s="37"/>
      <c r="I121" s="29" t="s">
        <v>32</v>
      </c>
      <c r="J121" s="33" t="str">
        <f>E23</f>
        <v>SILETI CZ s.r.o.,Novovysočanská 2746/1, Praha 3</v>
      </c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29" t="s">
        <v>30</v>
      </c>
      <c r="D122" s="37"/>
      <c r="E122" s="37"/>
      <c r="F122" s="24" t="str">
        <f>IF(E20="","",E20)</f>
        <v>Vyplň údaj</v>
      </c>
      <c r="G122" s="37"/>
      <c r="H122" s="37"/>
      <c r="I122" s="29" t="s">
        <v>37</v>
      </c>
      <c r="J122" s="33" t="str">
        <f>E26</f>
        <v>SILETI CZ s.r.o.,Novovysočanská 2746/1, Praha 3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7"/>
      <c r="B124" s="198"/>
      <c r="C124" s="199" t="s">
        <v>142</v>
      </c>
      <c r="D124" s="200" t="s">
        <v>64</v>
      </c>
      <c r="E124" s="200" t="s">
        <v>60</v>
      </c>
      <c r="F124" s="200" t="s">
        <v>61</v>
      </c>
      <c r="G124" s="200" t="s">
        <v>143</v>
      </c>
      <c r="H124" s="200" t="s">
        <v>144</v>
      </c>
      <c r="I124" s="200" t="s">
        <v>145</v>
      </c>
      <c r="J124" s="201" t="s">
        <v>125</v>
      </c>
      <c r="K124" s="202" t="s">
        <v>146</v>
      </c>
      <c r="L124" s="203"/>
      <c r="M124" s="98" t="s">
        <v>1</v>
      </c>
      <c r="N124" s="99" t="s">
        <v>43</v>
      </c>
      <c r="O124" s="99" t="s">
        <v>147</v>
      </c>
      <c r="P124" s="99" t="s">
        <v>148</v>
      </c>
      <c r="Q124" s="99" t="s">
        <v>149</v>
      </c>
      <c r="R124" s="99" t="s">
        <v>150</v>
      </c>
      <c r="S124" s="99" t="s">
        <v>151</v>
      </c>
      <c r="T124" s="100" t="s">
        <v>152</v>
      </c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</row>
    <row r="125" s="2" customFormat="1" ht="22.8" customHeight="1">
      <c r="A125" s="35"/>
      <c r="B125" s="36"/>
      <c r="C125" s="105" t="s">
        <v>153</v>
      </c>
      <c r="D125" s="37"/>
      <c r="E125" s="37"/>
      <c r="F125" s="37"/>
      <c r="G125" s="37"/>
      <c r="H125" s="37"/>
      <c r="I125" s="37"/>
      <c r="J125" s="204">
        <f>BK125</f>
        <v>0</v>
      </c>
      <c r="K125" s="37"/>
      <c r="L125" s="41"/>
      <c r="M125" s="101"/>
      <c r="N125" s="205"/>
      <c r="O125" s="102"/>
      <c r="P125" s="206">
        <f>P126+P412+P454</f>
        <v>0</v>
      </c>
      <c r="Q125" s="102"/>
      <c r="R125" s="206">
        <f>R126+R412+R454</f>
        <v>0.14804076000000002</v>
      </c>
      <c r="S125" s="102"/>
      <c r="T125" s="207">
        <f>T126+T412+T454</f>
        <v>0.54605000000000004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78</v>
      </c>
      <c r="AU125" s="14" t="s">
        <v>127</v>
      </c>
      <c r="BK125" s="208">
        <f>BK126+BK412+BK454</f>
        <v>0</v>
      </c>
    </row>
    <row r="126" s="12" customFormat="1" ht="25.92" customHeight="1">
      <c r="A126" s="12"/>
      <c r="B126" s="209"/>
      <c r="C126" s="210"/>
      <c r="D126" s="211" t="s">
        <v>78</v>
      </c>
      <c r="E126" s="212" t="s">
        <v>236</v>
      </c>
      <c r="F126" s="212" t="s">
        <v>237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</f>
        <v>0</v>
      </c>
      <c r="Q126" s="217"/>
      <c r="R126" s="218">
        <f>R127</f>
        <v>0.087625000000000022</v>
      </c>
      <c r="S126" s="217"/>
      <c r="T126" s="21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92</v>
      </c>
      <c r="AT126" s="221" t="s">
        <v>78</v>
      </c>
      <c r="AU126" s="221" t="s">
        <v>79</v>
      </c>
      <c r="AY126" s="220" t="s">
        <v>156</v>
      </c>
      <c r="BK126" s="222">
        <f>BK127</f>
        <v>0</v>
      </c>
    </row>
    <row r="127" s="12" customFormat="1" ht="22.8" customHeight="1">
      <c r="A127" s="12"/>
      <c r="B127" s="209"/>
      <c r="C127" s="210"/>
      <c r="D127" s="211" t="s">
        <v>78</v>
      </c>
      <c r="E127" s="223" t="s">
        <v>530</v>
      </c>
      <c r="F127" s="223" t="s">
        <v>531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SUM(P128:P411)</f>
        <v>0</v>
      </c>
      <c r="Q127" s="217"/>
      <c r="R127" s="218">
        <f>SUM(R128:R411)</f>
        <v>0.087625000000000022</v>
      </c>
      <c r="S127" s="217"/>
      <c r="T127" s="219">
        <f>SUM(T128:T411)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92</v>
      </c>
      <c r="AT127" s="221" t="s">
        <v>78</v>
      </c>
      <c r="AU127" s="221" t="s">
        <v>86</v>
      </c>
      <c r="AY127" s="220" t="s">
        <v>156</v>
      </c>
      <c r="BK127" s="222">
        <f>SUM(BK128:BK411)</f>
        <v>0</v>
      </c>
    </row>
    <row r="128" s="2" customFormat="1" ht="24.15" customHeight="1">
      <c r="A128" s="35"/>
      <c r="B128" s="36"/>
      <c r="C128" s="225" t="s">
        <v>86</v>
      </c>
      <c r="D128" s="225" t="s">
        <v>159</v>
      </c>
      <c r="E128" s="226" t="s">
        <v>532</v>
      </c>
      <c r="F128" s="227" t="s">
        <v>533</v>
      </c>
      <c r="G128" s="228" t="s">
        <v>182</v>
      </c>
      <c r="H128" s="229">
        <v>5</v>
      </c>
      <c r="I128" s="230"/>
      <c r="J128" s="231">
        <f>ROUND(I128*H128,2)</f>
        <v>0</v>
      </c>
      <c r="K128" s="232"/>
      <c r="L128" s="41"/>
      <c r="M128" s="233" t="s">
        <v>1</v>
      </c>
      <c r="N128" s="234" t="s">
        <v>47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224</v>
      </c>
      <c r="AT128" s="237" t="s">
        <v>159</v>
      </c>
      <c r="AU128" s="237" t="s">
        <v>92</v>
      </c>
      <c r="AY128" s="14" t="s">
        <v>156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164</v>
      </c>
      <c r="BK128" s="238">
        <f>ROUND(I128*H128,2)</f>
        <v>0</v>
      </c>
      <c r="BL128" s="14" t="s">
        <v>224</v>
      </c>
      <c r="BM128" s="237" t="s">
        <v>534</v>
      </c>
    </row>
    <row r="129" s="2" customFormat="1">
      <c r="A129" s="35"/>
      <c r="B129" s="36"/>
      <c r="C129" s="37"/>
      <c r="D129" s="239" t="s">
        <v>166</v>
      </c>
      <c r="E129" s="37"/>
      <c r="F129" s="240" t="s">
        <v>533</v>
      </c>
      <c r="G129" s="37"/>
      <c r="H129" s="37"/>
      <c r="I129" s="241"/>
      <c r="J129" s="37"/>
      <c r="K129" s="37"/>
      <c r="L129" s="41"/>
      <c r="M129" s="242"/>
      <c r="N129" s="243"/>
      <c r="O129" s="89"/>
      <c r="P129" s="89"/>
      <c r="Q129" s="89"/>
      <c r="R129" s="89"/>
      <c r="S129" s="89"/>
      <c r="T129" s="90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166</v>
      </c>
      <c r="AU129" s="14" t="s">
        <v>92</v>
      </c>
    </row>
    <row r="130" s="2" customFormat="1" ht="21.75" customHeight="1">
      <c r="A130" s="35"/>
      <c r="B130" s="36"/>
      <c r="C130" s="244" t="s">
        <v>92</v>
      </c>
      <c r="D130" s="244" t="s">
        <v>245</v>
      </c>
      <c r="E130" s="245" t="s">
        <v>535</v>
      </c>
      <c r="F130" s="246" t="s">
        <v>536</v>
      </c>
      <c r="G130" s="247" t="s">
        <v>182</v>
      </c>
      <c r="H130" s="248">
        <v>5.25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47</v>
      </c>
      <c r="O130" s="89"/>
      <c r="P130" s="235">
        <f>O130*H130</f>
        <v>0</v>
      </c>
      <c r="Q130" s="235">
        <v>3.0000000000000001E-05</v>
      </c>
      <c r="R130" s="235">
        <f>Q130*H130</f>
        <v>0.00015750000000000001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248</v>
      </c>
      <c r="AT130" s="237" t="s">
        <v>245</v>
      </c>
      <c r="AU130" s="237" t="s">
        <v>92</v>
      </c>
      <c r="AY130" s="14" t="s">
        <v>156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164</v>
      </c>
      <c r="BK130" s="238">
        <f>ROUND(I130*H130,2)</f>
        <v>0</v>
      </c>
      <c r="BL130" s="14" t="s">
        <v>224</v>
      </c>
      <c r="BM130" s="237" t="s">
        <v>537</v>
      </c>
    </row>
    <row r="131" s="2" customFormat="1">
      <c r="A131" s="35"/>
      <c r="B131" s="36"/>
      <c r="C131" s="37"/>
      <c r="D131" s="239" t="s">
        <v>166</v>
      </c>
      <c r="E131" s="37"/>
      <c r="F131" s="240" t="s">
        <v>536</v>
      </c>
      <c r="G131" s="37"/>
      <c r="H131" s="37"/>
      <c r="I131" s="241"/>
      <c r="J131" s="37"/>
      <c r="K131" s="37"/>
      <c r="L131" s="41"/>
      <c r="M131" s="242"/>
      <c r="N131" s="243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92</v>
      </c>
    </row>
    <row r="132" s="2" customFormat="1" ht="21.75" customHeight="1">
      <c r="A132" s="35"/>
      <c r="B132" s="36"/>
      <c r="C132" s="225" t="s">
        <v>170</v>
      </c>
      <c r="D132" s="225" t="s">
        <v>159</v>
      </c>
      <c r="E132" s="226" t="s">
        <v>538</v>
      </c>
      <c r="F132" s="227" t="s">
        <v>539</v>
      </c>
      <c r="G132" s="228" t="s">
        <v>283</v>
      </c>
      <c r="H132" s="229">
        <v>33</v>
      </c>
      <c r="I132" s="230"/>
      <c r="J132" s="231">
        <f>ROUND(I132*H132,2)</f>
        <v>0</v>
      </c>
      <c r="K132" s="232"/>
      <c r="L132" s="41"/>
      <c r="M132" s="233" t="s">
        <v>1</v>
      </c>
      <c r="N132" s="234" t="s">
        <v>47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224</v>
      </c>
      <c r="AT132" s="237" t="s">
        <v>159</v>
      </c>
      <c r="AU132" s="237" t="s">
        <v>92</v>
      </c>
      <c r="AY132" s="14" t="s">
        <v>156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164</v>
      </c>
      <c r="BK132" s="238">
        <f>ROUND(I132*H132,2)</f>
        <v>0</v>
      </c>
      <c r="BL132" s="14" t="s">
        <v>224</v>
      </c>
      <c r="BM132" s="237" t="s">
        <v>540</v>
      </c>
    </row>
    <row r="133" s="2" customFormat="1">
      <c r="A133" s="35"/>
      <c r="B133" s="36"/>
      <c r="C133" s="37"/>
      <c r="D133" s="239" t="s">
        <v>166</v>
      </c>
      <c r="E133" s="37"/>
      <c r="F133" s="240" t="s">
        <v>539</v>
      </c>
      <c r="G133" s="37"/>
      <c r="H133" s="37"/>
      <c r="I133" s="241"/>
      <c r="J133" s="37"/>
      <c r="K133" s="37"/>
      <c r="L133" s="41"/>
      <c r="M133" s="242"/>
      <c r="N133" s="243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166</v>
      </c>
      <c r="AU133" s="14" t="s">
        <v>92</v>
      </c>
    </row>
    <row r="134" s="2" customFormat="1" ht="21.75" customHeight="1">
      <c r="A134" s="35"/>
      <c r="B134" s="36"/>
      <c r="C134" s="244" t="s">
        <v>163</v>
      </c>
      <c r="D134" s="244" t="s">
        <v>245</v>
      </c>
      <c r="E134" s="245" t="s">
        <v>541</v>
      </c>
      <c r="F134" s="246" t="s">
        <v>542</v>
      </c>
      <c r="G134" s="247" t="s">
        <v>283</v>
      </c>
      <c r="H134" s="248">
        <v>10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47</v>
      </c>
      <c r="O134" s="89"/>
      <c r="P134" s="235">
        <f>O134*H134</f>
        <v>0</v>
      </c>
      <c r="Q134" s="235">
        <v>4.0000000000000003E-05</v>
      </c>
      <c r="R134" s="235">
        <f>Q134*H134</f>
        <v>0.00040000000000000002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248</v>
      </c>
      <c r="AT134" s="237" t="s">
        <v>245</v>
      </c>
      <c r="AU134" s="237" t="s">
        <v>92</v>
      </c>
      <c r="AY134" s="14" t="s">
        <v>156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164</v>
      </c>
      <c r="BK134" s="238">
        <f>ROUND(I134*H134,2)</f>
        <v>0</v>
      </c>
      <c r="BL134" s="14" t="s">
        <v>224</v>
      </c>
      <c r="BM134" s="237" t="s">
        <v>543</v>
      </c>
    </row>
    <row r="135" s="2" customFormat="1">
      <c r="A135" s="35"/>
      <c r="B135" s="36"/>
      <c r="C135" s="37"/>
      <c r="D135" s="239" t="s">
        <v>166</v>
      </c>
      <c r="E135" s="37"/>
      <c r="F135" s="240" t="s">
        <v>542</v>
      </c>
      <c r="G135" s="37"/>
      <c r="H135" s="37"/>
      <c r="I135" s="241"/>
      <c r="J135" s="37"/>
      <c r="K135" s="37"/>
      <c r="L135" s="41"/>
      <c r="M135" s="242"/>
      <c r="N135" s="243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166</v>
      </c>
      <c r="AU135" s="14" t="s">
        <v>92</v>
      </c>
    </row>
    <row r="136" s="2" customFormat="1" ht="24.15" customHeight="1">
      <c r="A136" s="35"/>
      <c r="B136" s="36"/>
      <c r="C136" s="244" t="s">
        <v>164</v>
      </c>
      <c r="D136" s="244" t="s">
        <v>245</v>
      </c>
      <c r="E136" s="245" t="s">
        <v>544</v>
      </c>
      <c r="F136" s="246" t="s">
        <v>545</v>
      </c>
      <c r="G136" s="247" t="s">
        <v>283</v>
      </c>
      <c r="H136" s="248">
        <v>23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47</v>
      </c>
      <c r="O136" s="89"/>
      <c r="P136" s="235">
        <f>O136*H136</f>
        <v>0</v>
      </c>
      <c r="Q136" s="235">
        <v>5.0000000000000002E-05</v>
      </c>
      <c r="R136" s="235">
        <f>Q136*H136</f>
        <v>0.00115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248</v>
      </c>
      <c r="AT136" s="237" t="s">
        <v>245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224</v>
      </c>
      <c r="BM136" s="237" t="s">
        <v>546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545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16.5" customHeight="1">
      <c r="A138" s="35"/>
      <c r="B138" s="36"/>
      <c r="C138" s="225" t="s">
        <v>157</v>
      </c>
      <c r="D138" s="225" t="s">
        <v>159</v>
      </c>
      <c r="E138" s="226" t="s">
        <v>547</v>
      </c>
      <c r="F138" s="227" t="s">
        <v>548</v>
      </c>
      <c r="G138" s="228" t="s">
        <v>283</v>
      </c>
      <c r="H138" s="229">
        <v>6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224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224</v>
      </c>
      <c r="BM138" s="237" t="s">
        <v>549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548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24.15" customHeight="1">
      <c r="A140" s="35"/>
      <c r="B140" s="36"/>
      <c r="C140" s="244" t="s">
        <v>186</v>
      </c>
      <c r="D140" s="244" t="s">
        <v>245</v>
      </c>
      <c r="E140" s="245" t="s">
        <v>550</v>
      </c>
      <c r="F140" s="246" t="s">
        <v>551</v>
      </c>
      <c r="G140" s="247" t="s">
        <v>283</v>
      </c>
      <c r="H140" s="248">
        <v>3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47</v>
      </c>
      <c r="O140" s="89"/>
      <c r="P140" s="235">
        <f>O140*H140</f>
        <v>0</v>
      </c>
      <c r="Q140" s="235">
        <v>4.0000000000000003E-05</v>
      </c>
      <c r="R140" s="235">
        <f>Q140*H140</f>
        <v>0.00012000000000000002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248</v>
      </c>
      <c r="AT140" s="237" t="s">
        <v>245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224</v>
      </c>
      <c r="BM140" s="237" t="s">
        <v>552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551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2" customFormat="1" ht="24.15" customHeight="1">
      <c r="A142" s="35"/>
      <c r="B142" s="36"/>
      <c r="C142" s="244" t="s">
        <v>190</v>
      </c>
      <c r="D142" s="244" t="s">
        <v>245</v>
      </c>
      <c r="E142" s="245" t="s">
        <v>553</v>
      </c>
      <c r="F142" s="246" t="s">
        <v>554</v>
      </c>
      <c r="G142" s="247" t="s">
        <v>283</v>
      </c>
      <c r="H142" s="248">
        <v>3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47</v>
      </c>
      <c r="O142" s="89"/>
      <c r="P142" s="235">
        <f>O142*H142</f>
        <v>0</v>
      </c>
      <c r="Q142" s="235">
        <v>9.0000000000000006E-05</v>
      </c>
      <c r="R142" s="235">
        <f>Q142*H142</f>
        <v>0.00027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248</v>
      </c>
      <c r="AT142" s="237" t="s">
        <v>245</v>
      </c>
      <c r="AU142" s="237" t="s">
        <v>92</v>
      </c>
      <c r="AY142" s="14" t="s">
        <v>156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164</v>
      </c>
      <c r="BK142" s="238">
        <f>ROUND(I142*H142,2)</f>
        <v>0</v>
      </c>
      <c r="BL142" s="14" t="s">
        <v>224</v>
      </c>
      <c r="BM142" s="237" t="s">
        <v>555</v>
      </c>
    </row>
    <row r="143" s="2" customFormat="1">
      <c r="A143" s="35"/>
      <c r="B143" s="36"/>
      <c r="C143" s="37"/>
      <c r="D143" s="239" t="s">
        <v>166</v>
      </c>
      <c r="E143" s="37"/>
      <c r="F143" s="240" t="s">
        <v>554</v>
      </c>
      <c r="G143" s="37"/>
      <c r="H143" s="37"/>
      <c r="I143" s="241"/>
      <c r="J143" s="37"/>
      <c r="K143" s="37"/>
      <c r="L143" s="41"/>
      <c r="M143" s="242"/>
      <c r="N143" s="243"/>
      <c r="O143" s="89"/>
      <c r="P143" s="89"/>
      <c r="Q143" s="89"/>
      <c r="R143" s="89"/>
      <c r="S143" s="89"/>
      <c r="T143" s="90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166</v>
      </c>
      <c r="AU143" s="14" t="s">
        <v>92</v>
      </c>
    </row>
    <row r="144" s="2" customFormat="1" ht="16.5" customHeight="1">
      <c r="A144" s="35"/>
      <c r="B144" s="36"/>
      <c r="C144" s="225" t="s">
        <v>184</v>
      </c>
      <c r="D144" s="225" t="s">
        <v>159</v>
      </c>
      <c r="E144" s="226" t="s">
        <v>556</v>
      </c>
      <c r="F144" s="227" t="s">
        <v>557</v>
      </c>
      <c r="G144" s="228" t="s">
        <v>283</v>
      </c>
      <c r="H144" s="229">
        <v>2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224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224</v>
      </c>
      <c r="BM144" s="237" t="s">
        <v>558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557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44" t="s">
        <v>198</v>
      </c>
      <c r="D146" s="244" t="s">
        <v>245</v>
      </c>
      <c r="E146" s="245" t="s">
        <v>559</v>
      </c>
      <c r="F146" s="246" t="s">
        <v>560</v>
      </c>
      <c r="G146" s="247" t="s">
        <v>283</v>
      </c>
      <c r="H146" s="248">
        <v>2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47</v>
      </c>
      <c r="O146" s="89"/>
      <c r="P146" s="235">
        <f>O146*H146</f>
        <v>0</v>
      </c>
      <c r="Q146" s="235">
        <v>0.00016000000000000001</v>
      </c>
      <c r="R146" s="235">
        <f>Q146*H146</f>
        <v>0.00032000000000000003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248</v>
      </c>
      <c r="AT146" s="237" t="s">
        <v>245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224</v>
      </c>
      <c r="BM146" s="237" t="s">
        <v>561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560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2" customFormat="1" ht="24.15" customHeight="1">
      <c r="A148" s="35"/>
      <c r="B148" s="36"/>
      <c r="C148" s="225" t="s">
        <v>202</v>
      </c>
      <c r="D148" s="225" t="s">
        <v>159</v>
      </c>
      <c r="E148" s="226" t="s">
        <v>562</v>
      </c>
      <c r="F148" s="227" t="s">
        <v>563</v>
      </c>
      <c r="G148" s="228" t="s">
        <v>283</v>
      </c>
      <c r="H148" s="229">
        <v>3</v>
      </c>
      <c r="I148" s="230"/>
      <c r="J148" s="231">
        <f>ROUND(I148*H148,2)</f>
        <v>0</v>
      </c>
      <c r="K148" s="232"/>
      <c r="L148" s="41"/>
      <c r="M148" s="233" t="s">
        <v>1</v>
      </c>
      <c r="N148" s="234" t="s">
        <v>47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7" t="s">
        <v>224</v>
      </c>
      <c r="AT148" s="237" t="s">
        <v>159</v>
      </c>
      <c r="AU148" s="237" t="s">
        <v>92</v>
      </c>
      <c r="AY148" s="14" t="s">
        <v>156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4" t="s">
        <v>164</v>
      </c>
      <c r="BK148" s="238">
        <f>ROUND(I148*H148,2)</f>
        <v>0</v>
      </c>
      <c r="BL148" s="14" t="s">
        <v>224</v>
      </c>
      <c r="BM148" s="237" t="s">
        <v>564</v>
      </c>
    </row>
    <row r="149" s="2" customFormat="1">
      <c r="A149" s="35"/>
      <c r="B149" s="36"/>
      <c r="C149" s="37"/>
      <c r="D149" s="239" t="s">
        <v>166</v>
      </c>
      <c r="E149" s="37"/>
      <c r="F149" s="240" t="s">
        <v>563</v>
      </c>
      <c r="G149" s="37"/>
      <c r="H149" s="37"/>
      <c r="I149" s="241"/>
      <c r="J149" s="37"/>
      <c r="K149" s="37"/>
      <c r="L149" s="41"/>
      <c r="M149" s="242"/>
      <c r="N149" s="243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166</v>
      </c>
      <c r="AU149" s="14" t="s">
        <v>92</v>
      </c>
    </row>
    <row r="150" s="2" customFormat="1" ht="24.15" customHeight="1">
      <c r="A150" s="35"/>
      <c r="B150" s="36"/>
      <c r="C150" s="244" t="s">
        <v>8</v>
      </c>
      <c r="D150" s="244" t="s">
        <v>245</v>
      </c>
      <c r="E150" s="245" t="s">
        <v>565</v>
      </c>
      <c r="F150" s="246" t="s">
        <v>566</v>
      </c>
      <c r="G150" s="247" t="s">
        <v>283</v>
      </c>
      <c r="H150" s="248">
        <v>3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47</v>
      </c>
      <c r="O150" s="89"/>
      <c r="P150" s="235">
        <f>O150*H150</f>
        <v>0</v>
      </c>
      <c r="Q150" s="235">
        <v>9.0000000000000006E-05</v>
      </c>
      <c r="R150" s="235">
        <f>Q150*H150</f>
        <v>0.00027</v>
      </c>
      <c r="S150" s="235">
        <v>0</v>
      </c>
      <c r="T150" s="23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7" t="s">
        <v>248</v>
      </c>
      <c r="AT150" s="237" t="s">
        <v>245</v>
      </c>
      <c r="AU150" s="237" t="s">
        <v>92</v>
      </c>
      <c r="AY150" s="14" t="s">
        <v>156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4" t="s">
        <v>164</v>
      </c>
      <c r="BK150" s="238">
        <f>ROUND(I150*H150,2)</f>
        <v>0</v>
      </c>
      <c r="BL150" s="14" t="s">
        <v>224</v>
      </c>
      <c r="BM150" s="237" t="s">
        <v>567</v>
      </c>
    </row>
    <row r="151" s="2" customFormat="1">
      <c r="A151" s="35"/>
      <c r="B151" s="36"/>
      <c r="C151" s="37"/>
      <c r="D151" s="239" t="s">
        <v>166</v>
      </c>
      <c r="E151" s="37"/>
      <c r="F151" s="240" t="s">
        <v>566</v>
      </c>
      <c r="G151" s="37"/>
      <c r="H151" s="37"/>
      <c r="I151" s="241"/>
      <c r="J151" s="37"/>
      <c r="K151" s="37"/>
      <c r="L151" s="41"/>
      <c r="M151" s="242"/>
      <c r="N151" s="243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166</v>
      </c>
      <c r="AU151" s="14" t="s">
        <v>92</v>
      </c>
    </row>
    <row r="152" s="2" customFormat="1" ht="24.15" customHeight="1">
      <c r="A152" s="35"/>
      <c r="B152" s="36"/>
      <c r="C152" s="225" t="s">
        <v>212</v>
      </c>
      <c r="D152" s="225" t="s">
        <v>159</v>
      </c>
      <c r="E152" s="226" t="s">
        <v>568</v>
      </c>
      <c r="F152" s="227" t="s">
        <v>569</v>
      </c>
      <c r="G152" s="228" t="s">
        <v>283</v>
      </c>
      <c r="H152" s="229">
        <v>10</v>
      </c>
      <c r="I152" s="230"/>
      <c r="J152" s="231">
        <f>ROUND(I152*H152,2)</f>
        <v>0</v>
      </c>
      <c r="K152" s="232"/>
      <c r="L152" s="41"/>
      <c r="M152" s="233" t="s">
        <v>1</v>
      </c>
      <c r="N152" s="234" t="s">
        <v>47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7" t="s">
        <v>224</v>
      </c>
      <c r="AT152" s="237" t="s">
        <v>159</v>
      </c>
      <c r="AU152" s="237" t="s">
        <v>92</v>
      </c>
      <c r="AY152" s="14" t="s">
        <v>156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4" t="s">
        <v>164</v>
      </c>
      <c r="BK152" s="238">
        <f>ROUND(I152*H152,2)</f>
        <v>0</v>
      </c>
      <c r="BL152" s="14" t="s">
        <v>224</v>
      </c>
      <c r="BM152" s="237" t="s">
        <v>570</v>
      </c>
    </row>
    <row r="153" s="2" customFormat="1">
      <c r="A153" s="35"/>
      <c r="B153" s="36"/>
      <c r="C153" s="37"/>
      <c r="D153" s="239" t="s">
        <v>166</v>
      </c>
      <c r="E153" s="37"/>
      <c r="F153" s="240" t="s">
        <v>569</v>
      </c>
      <c r="G153" s="37"/>
      <c r="H153" s="37"/>
      <c r="I153" s="241"/>
      <c r="J153" s="37"/>
      <c r="K153" s="37"/>
      <c r="L153" s="41"/>
      <c r="M153" s="242"/>
      <c r="N153" s="243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166</v>
      </c>
      <c r="AU153" s="14" t="s">
        <v>92</v>
      </c>
    </row>
    <row r="154" s="2" customFormat="1" ht="33" customHeight="1">
      <c r="A154" s="35"/>
      <c r="B154" s="36"/>
      <c r="C154" s="225" t="s">
        <v>216</v>
      </c>
      <c r="D154" s="225" t="s">
        <v>159</v>
      </c>
      <c r="E154" s="226" t="s">
        <v>571</v>
      </c>
      <c r="F154" s="227" t="s">
        <v>572</v>
      </c>
      <c r="G154" s="228" t="s">
        <v>182</v>
      </c>
      <c r="H154" s="229">
        <v>35</v>
      </c>
      <c r="I154" s="230"/>
      <c r="J154" s="231">
        <f>ROUND(I154*H154,2)</f>
        <v>0</v>
      </c>
      <c r="K154" s="232"/>
      <c r="L154" s="41"/>
      <c r="M154" s="233" t="s">
        <v>1</v>
      </c>
      <c r="N154" s="234" t="s">
        <v>47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7" t="s">
        <v>224</v>
      </c>
      <c r="AT154" s="237" t="s">
        <v>159</v>
      </c>
      <c r="AU154" s="237" t="s">
        <v>92</v>
      </c>
      <c r="AY154" s="14" t="s">
        <v>156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4" t="s">
        <v>164</v>
      </c>
      <c r="BK154" s="238">
        <f>ROUND(I154*H154,2)</f>
        <v>0</v>
      </c>
      <c r="BL154" s="14" t="s">
        <v>224</v>
      </c>
      <c r="BM154" s="237" t="s">
        <v>573</v>
      </c>
    </row>
    <row r="155" s="2" customFormat="1">
      <c r="A155" s="35"/>
      <c r="B155" s="36"/>
      <c r="C155" s="37"/>
      <c r="D155" s="239" t="s">
        <v>166</v>
      </c>
      <c r="E155" s="37"/>
      <c r="F155" s="240" t="s">
        <v>572</v>
      </c>
      <c r="G155" s="37"/>
      <c r="H155" s="37"/>
      <c r="I155" s="241"/>
      <c r="J155" s="37"/>
      <c r="K155" s="37"/>
      <c r="L155" s="41"/>
      <c r="M155" s="242"/>
      <c r="N155" s="243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166</v>
      </c>
      <c r="AU155" s="14" t="s">
        <v>92</v>
      </c>
    </row>
    <row r="156" s="2" customFormat="1" ht="24.15" customHeight="1">
      <c r="A156" s="35"/>
      <c r="B156" s="36"/>
      <c r="C156" s="244" t="s">
        <v>220</v>
      </c>
      <c r="D156" s="244" t="s">
        <v>245</v>
      </c>
      <c r="E156" s="245" t="s">
        <v>574</v>
      </c>
      <c r="F156" s="246" t="s">
        <v>575</v>
      </c>
      <c r="G156" s="247" t="s">
        <v>182</v>
      </c>
      <c r="H156" s="248">
        <v>23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47</v>
      </c>
      <c r="O156" s="89"/>
      <c r="P156" s="235">
        <f>O156*H156</f>
        <v>0</v>
      </c>
      <c r="Q156" s="235">
        <v>5.0000000000000002E-05</v>
      </c>
      <c r="R156" s="235">
        <f>Q156*H156</f>
        <v>0.00115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248</v>
      </c>
      <c r="AT156" s="237" t="s">
        <v>245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576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575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>
      <c r="A158" s="35"/>
      <c r="B158" s="36"/>
      <c r="C158" s="37"/>
      <c r="D158" s="239" t="s">
        <v>577</v>
      </c>
      <c r="E158" s="37"/>
      <c r="F158" s="259" t="s">
        <v>578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577</v>
      </c>
      <c r="AU158" s="14" t="s">
        <v>92</v>
      </c>
    </row>
    <row r="159" s="2" customFormat="1" ht="24.15" customHeight="1">
      <c r="A159" s="35"/>
      <c r="B159" s="36"/>
      <c r="C159" s="244" t="s">
        <v>224</v>
      </c>
      <c r="D159" s="244" t="s">
        <v>245</v>
      </c>
      <c r="E159" s="245" t="s">
        <v>579</v>
      </c>
      <c r="F159" s="246" t="s">
        <v>580</v>
      </c>
      <c r="G159" s="247" t="s">
        <v>182</v>
      </c>
      <c r="H159" s="248">
        <v>11.5</v>
      </c>
      <c r="I159" s="249"/>
      <c r="J159" s="250">
        <f>ROUND(I159*H159,2)</f>
        <v>0</v>
      </c>
      <c r="K159" s="251"/>
      <c r="L159" s="252"/>
      <c r="M159" s="253" t="s">
        <v>1</v>
      </c>
      <c r="N159" s="254" t="s">
        <v>47</v>
      </c>
      <c r="O159" s="89"/>
      <c r="P159" s="235">
        <f>O159*H159</f>
        <v>0</v>
      </c>
      <c r="Q159" s="235">
        <v>6.9999999999999994E-05</v>
      </c>
      <c r="R159" s="235">
        <f>Q159*H159</f>
        <v>0.00080499999999999994</v>
      </c>
      <c r="S159" s="235">
        <v>0</v>
      </c>
      <c r="T159" s="23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7" t="s">
        <v>248</v>
      </c>
      <c r="AT159" s="237" t="s">
        <v>245</v>
      </c>
      <c r="AU159" s="237" t="s">
        <v>92</v>
      </c>
      <c r="AY159" s="14" t="s">
        <v>156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4" t="s">
        <v>164</v>
      </c>
      <c r="BK159" s="238">
        <f>ROUND(I159*H159,2)</f>
        <v>0</v>
      </c>
      <c r="BL159" s="14" t="s">
        <v>224</v>
      </c>
      <c r="BM159" s="237" t="s">
        <v>581</v>
      </c>
    </row>
    <row r="160" s="2" customFormat="1">
      <c r="A160" s="35"/>
      <c r="B160" s="36"/>
      <c r="C160" s="37"/>
      <c r="D160" s="239" t="s">
        <v>166</v>
      </c>
      <c r="E160" s="37"/>
      <c r="F160" s="240" t="s">
        <v>580</v>
      </c>
      <c r="G160" s="37"/>
      <c r="H160" s="37"/>
      <c r="I160" s="241"/>
      <c r="J160" s="37"/>
      <c r="K160" s="37"/>
      <c r="L160" s="41"/>
      <c r="M160" s="242"/>
      <c r="N160" s="243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166</v>
      </c>
      <c r="AU160" s="14" t="s">
        <v>92</v>
      </c>
    </row>
    <row r="161" s="2" customFormat="1">
      <c r="A161" s="35"/>
      <c r="B161" s="36"/>
      <c r="C161" s="37"/>
      <c r="D161" s="239" t="s">
        <v>577</v>
      </c>
      <c r="E161" s="37"/>
      <c r="F161" s="259" t="s">
        <v>582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577</v>
      </c>
      <c r="AU161" s="14" t="s">
        <v>92</v>
      </c>
    </row>
    <row r="162" s="2" customFormat="1" ht="24.15" customHeight="1">
      <c r="A162" s="35"/>
      <c r="B162" s="36"/>
      <c r="C162" s="244" t="s">
        <v>231</v>
      </c>
      <c r="D162" s="244" t="s">
        <v>245</v>
      </c>
      <c r="E162" s="245" t="s">
        <v>583</v>
      </c>
      <c r="F162" s="246" t="s">
        <v>584</v>
      </c>
      <c r="G162" s="247" t="s">
        <v>182</v>
      </c>
      <c r="H162" s="248">
        <v>5.75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47</v>
      </c>
      <c r="O162" s="89"/>
      <c r="P162" s="235">
        <f>O162*H162</f>
        <v>0</v>
      </c>
      <c r="Q162" s="235">
        <v>0.00022000000000000001</v>
      </c>
      <c r="R162" s="235">
        <f>Q162*H162</f>
        <v>0.0012650000000000001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248</v>
      </c>
      <c r="AT162" s="237" t="s">
        <v>245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224</v>
      </c>
      <c r="BM162" s="237" t="s">
        <v>585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584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2" customFormat="1">
      <c r="A164" s="35"/>
      <c r="B164" s="36"/>
      <c r="C164" s="37"/>
      <c r="D164" s="239" t="s">
        <v>577</v>
      </c>
      <c r="E164" s="37"/>
      <c r="F164" s="259" t="s">
        <v>586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577</v>
      </c>
      <c r="AU164" s="14" t="s">
        <v>92</v>
      </c>
    </row>
    <row r="165" s="2" customFormat="1" ht="24.15" customHeight="1">
      <c r="A165" s="35"/>
      <c r="B165" s="36"/>
      <c r="C165" s="225" t="s">
        <v>240</v>
      </c>
      <c r="D165" s="225" t="s">
        <v>159</v>
      </c>
      <c r="E165" s="226" t="s">
        <v>587</v>
      </c>
      <c r="F165" s="227" t="s">
        <v>588</v>
      </c>
      <c r="G165" s="228" t="s">
        <v>182</v>
      </c>
      <c r="H165" s="229">
        <v>12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589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588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44" t="s">
        <v>244</v>
      </c>
      <c r="D167" s="244" t="s">
        <v>245</v>
      </c>
      <c r="E167" s="245" t="s">
        <v>590</v>
      </c>
      <c r="F167" s="246" t="s">
        <v>591</v>
      </c>
      <c r="G167" s="247" t="s">
        <v>182</v>
      </c>
      <c r="H167" s="248">
        <v>2.875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47</v>
      </c>
      <c r="O167" s="89"/>
      <c r="P167" s="235">
        <f>O167*H167</f>
        <v>0</v>
      </c>
      <c r="Q167" s="235">
        <v>2.0000000000000002E-05</v>
      </c>
      <c r="R167" s="235">
        <f>Q167*H167</f>
        <v>5.7500000000000002E-05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248</v>
      </c>
      <c r="AT167" s="237" t="s">
        <v>245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592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591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>
      <c r="A169" s="35"/>
      <c r="B169" s="36"/>
      <c r="C169" s="37"/>
      <c r="D169" s="239" t="s">
        <v>577</v>
      </c>
      <c r="E169" s="37"/>
      <c r="F169" s="259" t="s">
        <v>593</v>
      </c>
      <c r="G169" s="37"/>
      <c r="H169" s="37"/>
      <c r="I169" s="241"/>
      <c r="J169" s="37"/>
      <c r="K169" s="37"/>
      <c r="L169" s="41"/>
      <c r="M169" s="242"/>
      <c r="N169" s="243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577</v>
      </c>
      <c r="AU169" s="14" t="s">
        <v>92</v>
      </c>
    </row>
    <row r="170" s="2" customFormat="1" ht="24.15" customHeight="1">
      <c r="A170" s="35"/>
      <c r="B170" s="36"/>
      <c r="C170" s="244" t="s">
        <v>250</v>
      </c>
      <c r="D170" s="244" t="s">
        <v>245</v>
      </c>
      <c r="E170" s="245" t="s">
        <v>594</v>
      </c>
      <c r="F170" s="246" t="s">
        <v>595</v>
      </c>
      <c r="G170" s="247" t="s">
        <v>182</v>
      </c>
      <c r="H170" s="248">
        <v>2.875</v>
      </c>
      <c r="I170" s="249"/>
      <c r="J170" s="250">
        <f>ROUND(I170*H170,2)</f>
        <v>0</v>
      </c>
      <c r="K170" s="251"/>
      <c r="L170" s="252"/>
      <c r="M170" s="253" t="s">
        <v>1</v>
      </c>
      <c r="N170" s="254" t="s">
        <v>47</v>
      </c>
      <c r="O170" s="89"/>
      <c r="P170" s="235">
        <f>O170*H170</f>
        <v>0</v>
      </c>
      <c r="Q170" s="235">
        <v>3.0000000000000001E-05</v>
      </c>
      <c r="R170" s="235">
        <f>Q170*H170</f>
        <v>8.6249999999999996E-05</v>
      </c>
      <c r="S170" s="235">
        <v>0</v>
      </c>
      <c r="T170" s="23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7" t="s">
        <v>248</v>
      </c>
      <c r="AT170" s="237" t="s">
        <v>245</v>
      </c>
      <c r="AU170" s="237" t="s">
        <v>92</v>
      </c>
      <c r="AY170" s="14" t="s">
        <v>156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4" t="s">
        <v>164</v>
      </c>
      <c r="BK170" s="238">
        <f>ROUND(I170*H170,2)</f>
        <v>0</v>
      </c>
      <c r="BL170" s="14" t="s">
        <v>224</v>
      </c>
      <c r="BM170" s="237" t="s">
        <v>596</v>
      </c>
    </row>
    <row r="171" s="2" customFormat="1">
      <c r="A171" s="35"/>
      <c r="B171" s="36"/>
      <c r="C171" s="37"/>
      <c r="D171" s="239" t="s">
        <v>166</v>
      </c>
      <c r="E171" s="37"/>
      <c r="F171" s="240" t="s">
        <v>595</v>
      </c>
      <c r="G171" s="37"/>
      <c r="H171" s="37"/>
      <c r="I171" s="241"/>
      <c r="J171" s="37"/>
      <c r="K171" s="37"/>
      <c r="L171" s="41"/>
      <c r="M171" s="242"/>
      <c r="N171" s="243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166</v>
      </c>
      <c r="AU171" s="14" t="s">
        <v>92</v>
      </c>
    </row>
    <row r="172" s="2" customFormat="1">
      <c r="A172" s="35"/>
      <c r="B172" s="36"/>
      <c r="C172" s="37"/>
      <c r="D172" s="239" t="s">
        <v>577</v>
      </c>
      <c r="E172" s="37"/>
      <c r="F172" s="259" t="s">
        <v>597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577</v>
      </c>
      <c r="AU172" s="14" t="s">
        <v>92</v>
      </c>
    </row>
    <row r="173" s="2" customFormat="1" ht="24.15" customHeight="1">
      <c r="A173" s="35"/>
      <c r="B173" s="36"/>
      <c r="C173" s="244" t="s">
        <v>7</v>
      </c>
      <c r="D173" s="244" t="s">
        <v>245</v>
      </c>
      <c r="E173" s="245" t="s">
        <v>574</v>
      </c>
      <c r="F173" s="246" t="s">
        <v>575</v>
      </c>
      <c r="G173" s="247" t="s">
        <v>182</v>
      </c>
      <c r="H173" s="248">
        <v>1.1499999999999999</v>
      </c>
      <c r="I173" s="249"/>
      <c r="J173" s="250">
        <f>ROUND(I173*H173,2)</f>
        <v>0</v>
      </c>
      <c r="K173" s="251"/>
      <c r="L173" s="252"/>
      <c r="M173" s="253" t="s">
        <v>1</v>
      </c>
      <c r="N173" s="254" t="s">
        <v>47</v>
      </c>
      <c r="O173" s="89"/>
      <c r="P173" s="235">
        <f>O173*H173</f>
        <v>0</v>
      </c>
      <c r="Q173" s="235">
        <v>5.0000000000000002E-05</v>
      </c>
      <c r="R173" s="235">
        <f>Q173*H173</f>
        <v>5.7499999999999995E-05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248</v>
      </c>
      <c r="AT173" s="237" t="s">
        <v>245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598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575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>
      <c r="A175" s="35"/>
      <c r="B175" s="36"/>
      <c r="C175" s="37"/>
      <c r="D175" s="239" t="s">
        <v>577</v>
      </c>
      <c r="E175" s="37"/>
      <c r="F175" s="259" t="s">
        <v>578</v>
      </c>
      <c r="G175" s="37"/>
      <c r="H175" s="37"/>
      <c r="I175" s="241"/>
      <c r="J175" s="37"/>
      <c r="K175" s="37"/>
      <c r="L175" s="41"/>
      <c r="M175" s="242"/>
      <c r="N175" s="243"/>
      <c r="O175" s="89"/>
      <c r="P175" s="89"/>
      <c r="Q175" s="89"/>
      <c r="R175" s="89"/>
      <c r="S175" s="89"/>
      <c r="T175" s="90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577</v>
      </c>
      <c r="AU175" s="14" t="s">
        <v>92</v>
      </c>
    </row>
    <row r="176" s="2" customFormat="1" ht="24.15" customHeight="1">
      <c r="A176" s="35"/>
      <c r="B176" s="36"/>
      <c r="C176" s="244" t="s">
        <v>260</v>
      </c>
      <c r="D176" s="244" t="s">
        <v>245</v>
      </c>
      <c r="E176" s="245" t="s">
        <v>579</v>
      </c>
      <c r="F176" s="246" t="s">
        <v>580</v>
      </c>
      <c r="G176" s="247" t="s">
        <v>182</v>
      </c>
      <c r="H176" s="248">
        <v>6.9000000000000004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47</v>
      </c>
      <c r="O176" s="89"/>
      <c r="P176" s="235">
        <f>O176*H176</f>
        <v>0</v>
      </c>
      <c r="Q176" s="235">
        <v>6.9999999999999994E-05</v>
      </c>
      <c r="R176" s="235">
        <f>Q176*H176</f>
        <v>0.00048299999999999998</v>
      </c>
      <c r="S176" s="235">
        <v>0</v>
      </c>
      <c r="T176" s="23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7" t="s">
        <v>248</v>
      </c>
      <c r="AT176" s="237" t="s">
        <v>245</v>
      </c>
      <c r="AU176" s="237" t="s">
        <v>92</v>
      </c>
      <c r="AY176" s="14" t="s">
        <v>156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4" t="s">
        <v>164</v>
      </c>
      <c r="BK176" s="238">
        <f>ROUND(I176*H176,2)</f>
        <v>0</v>
      </c>
      <c r="BL176" s="14" t="s">
        <v>224</v>
      </c>
      <c r="BM176" s="237" t="s">
        <v>599</v>
      </c>
    </row>
    <row r="177" s="2" customFormat="1">
      <c r="A177" s="35"/>
      <c r="B177" s="36"/>
      <c r="C177" s="37"/>
      <c r="D177" s="239" t="s">
        <v>166</v>
      </c>
      <c r="E177" s="37"/>
      <c r="F177" s="240" t="s">
        <v>580</v>
      </c>
      <c r="G177" s="37"/>
      <c r="H177" s="37"/>
      <c r="I177" s="241"/>
      <c r="J177" s="37"/>
      <c r="K177" s="37"/>
      <c r="L177" s="41"/>
      <c r="M177" s="242"/>
      <c r="N177" s="243"/>
      <c r="O177" s="89"/>
      <c r="P177" s="89"/>
      <c r="Q177" s="89"/>
      <c r="R177" s="89"/>
      <c r="S177" s="89"/>
      <c r="T177" s="90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166</v>
      </c>
      <c r="AU177" s="14" t="s">
        <v>92</v>
      </c>
    </row>
    <row r="178" s="2" customFormat="1">
      <c r="A178" s="35"/>
      <c r="B178" s="36"/>
      <c r="C178" s="37"/>
      <c r="D178" s="239" t="s">
        <v>577</v>
      </c>
      <c r="E178" s="37"/>
      <c r="F178" s="259" t="s">
        <v>582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577</v>
      </c>
      <c r="AU178" s="14" t="s">
        <v>92</v>
      </c>
    </row>
    <row r="179" s="2" customFormat="1" ht="24.15" customHeight="1">
      <c r="A179" s="35"/>
      <c r="B179" s="36"/>
      <c r="C179" s="225" t="s">
        <v>264</v>
      </c>
      <c r="D179" s="225" t="s">
        <v>159</v>
      </c>
      <c r="E179" s="226" t="s">
        <v>600</v>
      </c>
      <c r="F179" s="227" t="s">
        <v>601</v>
      </c>
      <c r="G179" s="228" t="s">
        <v>182</v>
      </c>
      <c r="H179" s="229">
        <v>1.5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602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601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 ht="33" customHeight="1">
      <c r="A181" s="35"/>
      <c r="B181" s="36"/>
      <c r="C181" s="244" t="s">
        <v>268</v>
      </c>
      <c r="D181" s="244" t="s">
        <v>245</v>
      </c>
      <c r="E181" s="245" t="s">
        <v>603</v>
      </c>
      <c r="F181" s="246" t="s">
        <v>604</v>
      </c>
      <c r="G181" s="247" t="s">
        <v>182</v>
      </c>
      <c r="H181" s="248">
        <v>1.7250000000000001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47</v>
      </c>
      <c r="O181" s="89"/>
      <c r="P181" s="235">
        <f>O181*H181</f>
        <v>0</v>
      </c>
      <c r="Q181" s="235">
        <v>0.00012999999999999999</v>
      </c>
      <c r="R181" s="235">
        <f>Q181*H181</f>
        <v>0.00022425</v>
      </c>
      <c r="S181" s="235">
        <v>0</v>
      </c>
      <c r="T181" s="23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7" t="s">
        <v>248</v>
      </c>
      <c r="AT181" s="237" t="s">
        <v>245</v>
      </c>
      <c r="AU181" s="237" t="s">
        <v>92</v>
      </c>
      <c r="AY181" s="14" t="s">
        <v>156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4" t="s">
        <v>164</v>
      </c>
      <c r="BK181" s="238">
        <f>ROUND(I181*H181,2)</f>
        <v>0</v>
      </c>
      <c r="BL181" s="14" t="s">
        <v>224</v>
      </c>
      <c r="BM181" s="237" t="s">
        <v>605</v>
      </c>
    </row>
    <row r="182" s="2" customFormat="1">
      <c r="A182" s="35"/>
      <c r="B182" s="36"/>
      <c r="C182" s="37"/>
      <c r="D182" s="239" t="s">
        <v>166</v>
      </c>
      <c r="E182" s="37"/>
      <c r="F182" s="240" t="s">
        <v>604</v>
      </c>
      <c r="G182" s="37"/>
      <c r="H182" s="37"/>
      <c r="I182" s="241"/>
      <c r="J182" s="37"/>
      <c r="K182" s="37"/>
      <c r="L182" s="41"/>
      <c r="M182" s="242"/>
      <c r="N182" s="243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92</v>
      </c>
    </row>
    <row r="183" s="2" customFormat="1">
      <c r="A183" s="35"/>
      <c r="B183" s="36"/>
      <c r="C183" s="37"/>
      <c r="D183" s="239" t="s">
        <v>577</v>
      </c>
      <c r="E183" s="37"/>
      <c r="F183" s="259" t="s">
        <v>606</v>
      </c>
      <c r="G183" s="37"/>
      <c r="H183" s="37"/>
      <c r="I183" s="241"/>
      <c r="J183" s="37"/>
      <c r="K183" s="37"/>
      <c r="L183" s="41"/>
      <c r="M183" s="242"/>
      <c r="N183" s="243"/>
      <c r="O183" s="89"/>
      <c r="P183" s="89"/>
      <c r="Q183" s="89"/>
      <c r="R183" s="89"/>
      <c r="S183" s="89"/>
      <c r="T183" s="90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577</v>
      </c>
      <c r="AU183" s="14" t="s">
        <v>92</v>
      </c>
    </row>
    <row r="184" s="2" customFormat="1" ht="24.15" customHeight="1">
      <c r="A184" s="35"/>
      <c r="B184" s="36"/>
      <c r="C184" s="225" t="s">
        <v>272</v>
      </c>
      <c r="D184" s="225" t="s">
        <v>159</v>
      </c>
      <c r="E184" s="226" t="s">
        <v>607</v>
      </c>
      <c r="F184" s="227" t="s">
        <v>608</v>
      </c>
      <c r="G184" s="228" t="s">
        <v>182</v>
      </c>
      <c r="H184" s="229">
        <v>250</v>
      </c>
      <c r="I184" s="230"/>
      <c r="J184" s="231">
        <f>ROUND(I184*H184,2)</f>
        <v>0</v>
      </c>
      <c r="K184" s="232"/>
      <c r="L184" s="41"/>
      <c r="M184" s="233" t="s">
        <v>1</v>
      </c>
      <c r="N184" s="234" t="s">
        <v>47</v>
      </c>
      <c r="O184" s="89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7" t="s">
        <v>224</v>
      </c>
      <c r="AT184" s="237" t="s">
        <v>159</v>
      </c>
      <c r="AU184" s="237" t="s">
        <v>92</v>
      </c>
      <c r="AY184" s="14" t="s">
        <v>156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4" t="s">
        <v>164</v>
      </c>
      <c r="BK184" s="238">
        <f>ROUND(I184*H184,2)</f>
        <v>0</v>
      </c>
      <c r="BL184" s="14" t="s">
        <v>224</v>
      </c>
      <c r="BM184" s="237" t="s">
        <v>609</v>
      </c>
    </row>
    <row r="185" s="2" customFormat="1">
      <c r="A185" s="35"/>
      <c r="B185" s="36"/>
      <c r="C185" s="37"/>
      <c r="D185" s="239" t="s">
        <v>166</v>
      </c>
      <c r="E185" s="37"/>
      <c r="F185" s="240" t="s">
        <v>608</v>
      </c>
      <c r="G185" s="37"/>
      <c r="H185" s="37"/>
      <c r="I185" s="241"/>
      <c r="J185" s="37"/>
      <c r="K185" s="37"/>
      <c r="L185" s="41"/>
      <c r="M185" s="242"/>
      <c r="N185" s="243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166</v>
      </c>
      <c r="AU185" s="14" t="s">
        <v>92</v>
      </c>
    </row>
    <row r="186" s="2" customFormat="1" ht="16.5" customHeight="1">
      <c r="A186" s="35"/>
      <c r="B186" s="36"/>
      <c r="C186" s="244" t="s">
        <v>276</v>
      </c>
      <c r="D186" s="244" t="s">
        <v>245</v>
      </c>
      <c r="E186" s="245" t="s">
        <v>610</v>
      </c>
      <c r="F186" s="246" t="s">
        <v>611</v>
      </c>
      <c r="G186" s="247" t="s">
        <v>182</v>
      </c>
      <c r="H186" s="248">
        <v>287.5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47</v>
      </c>
      <c r="O186" s="89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7" t="s">
        <v>248</v>
      </c>
      <c r="AT186" s="237" t="s">
        <v>245</v>
      </c>
      <c r="AU186" s="237" t="s">
        <v>92</v>
      </c>
      <c r="AY186" s="14" t="s">
        <v>156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4" t="s">
        <v>164</v>
      </c>
      <c r="BK186" s="238">
        <f>ROUND(I186*H186,2)</f>
        <v>0</v>
      </c>
      <c r="BL186" s="14" t="s">
        <v>224</v>
      </c>
      <c r="BM186" s="237" t="s">
        <v>612</v>
      </c>
    </row>
    <row r="187" s="2" customFormat="1">
      <c r="A187" s="35"/>
      <c r="B187" s="36"/>
      <c r="C187" s="37"/>
      <c r="D187" s="239" t="s">
        <v>166</v>
      </c>
      <c r="E187" s="37"/>
      <c r="F187" s="240" t="s">
        <v>611</v>
      </c>
      <c r="G187" s="37"/>
      <c r="H187" s="37"/>
      <c r="I187" s="241"/>
      <c r="J187" s="37"/>
      <c r="K187" s="37"/>
      <c r="L187" s="41"/>
      <c r="M187" s="242"/>
      <c r="N187" s="243"/>
      <c r="O187" s="89"/>
      <c r="P187" s="89"/>
      <c r="Q187" s="89"/>
      <c r="R187" s="89"/>
      <c r="S187" s="89"/>
      <c r="T187" s="9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166</v>
      </c>
      <c r="AU187" s="14" t="s">
        <v>92</v>
      </c>
    </row>
    <row r="188" s="2" customFormat="1">
      <c r="A188" s="35"/>
      <c r="B188" s="36"/>
      <c r="C188" s="37"/>
      <c r="D188" s="239" t="s">
        <v>577</v>
      </c>
      <c r="E188" s="37"/>
      <c r="F188" s="259" t="s">
        <v>613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577</v>
      </c>
      <c r="AU188" s="14" t="s">
        <v>92</v>
      </c>
    </row>
    <row r="189" s="2" customFormat="1" ht="33" customHeight="1">
      <c r="A189" s="35"/>
      <c r="B189" s="36"/>
      <c r="C189" s="225" t="s">
        <v>280</v>
      </c>
      <c r="D189" s="225" t="s">
        <v>159</v>
      </c>
      <c r="E189" s="226" t="s">
        <v>614</v>
      </c>
      <c r="F189" s="227" t="s">
        <v>615</v>
      </c>
      <c r="G189" s="228" t="s">
        <v>182</v>
      </c>
      <c r="H189" s="229">
        <v>100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616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615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2" customFormat="1" ht="24.15" customHeight="1">
      <c r="A191" s="35"/>
      <c r="B191" s="36"/>
      <c r="C191" s="244" t="s">
        <v>285</v>
      </c>
      <c r="D191" s="244" t="s">
        <v>245</v>
      </c>
      <c r="E191" s="245" t="s">
        <v>617</v>
      </c>
      <c r="F191" s="246" t="s">
        <v>618</v>
      </c>
      <c r="G191" s="247" t="s">
        <v>182</v>
      </c>
      <c r="H191" s="248">
        <v>115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47</v>
      </c>
      <c r="O191" s="89"/>
      <c r="P191" s="235">
        <f>O191*H191</f>
        <v>0</v>
      </c>
      <c r="Q191" s="235">
        <v>0.00017000000000000001</v>
      </c>
      <c r="R191" s="235">
        <f>Q191*H191</f>
        <v>0.019550000000000001</v>
      </c>
      <c r="S191" s="235">
        <v>0</v>
      </c>
      <c r="T191" s="23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7" t="s">
        <v>248</v>
      </c>
      <c r="AT191" s="237" t="s">
        <v>245</v>
      </c>
      <c r="AU191" s="237" t="s">
        <v>92</v>
      </c>
      <c r="AY191" s="14" t="s">
        <v>156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4" t="s">
        <v>164</v>
      </c>
      <c r="BK191" s="238">
        <f>ROUND(I191*H191,2)</f>
        <v>0</v>
      </c>
      <c r="BL191" s="14" t="s">
        <v>224</v>
      </c>
      <c r="BM191" s="237" t="s">
        <v>619</v>
      </c>
    </row>
    <row r="192" s="2" customFormat="1">
      <c r="A192" s="35"/>
      <c r="B192" s="36"/>
      <c r="C192" s="37"/>
      <c r="D192" s="239" t="s">
        <v>166</v>
      </c>
      <c r="E192" s="37"/>
      <c r="F192" s="240" t="s">
        <v>618</v>
      </c>
      <c r="G192" s="37"/>
      <c r="H192" s="37"/>
      <c r="I192" s="241"/>
      <c r="J192" s="37"/>
      <c r="K192" s="37"/>
      <c r="L192" s="41"/>
      <c r="M192" s="242"/>
      <c r="N192" s="243"/>
      <c r="O192" s="89"/>
      <c r="P192" s="89"/>
      <c r="Q192" s="89"/>
      <c r="R192" s="89"/>
      <c r="S192" s="89"/>
      <c r="T192" s="90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166</v>
      </c>
      <c r="AU192" s="14" t="s">
        <v>92</v>
      </c>
    </row>
    <row r="193" s="2" customFormat="1">
      <c r="A193" s="35"/>
      <c r="B193" s="36"/>
      <c r="C193" s="37"/>
      <c r="D193" s="239" t="s">
        <v>577</v>
      </c>
      <c r="E193" s="37"/>
      <c r="F193" s="259" t="s">
        <v>620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577</v>
      </c>
      <c r="AU193" s="14" t="s">
        <v>92</v>
      </c>
    </row>
    <row r="194" s="2" customFormat="1" ht="24.15" customHeight="1">
      <c r="A194" s="35"/>
      <c r="B194" s="36"/>
      <c r="C194" s="225" t="s">
        <v>289</v>
      </c>
      <c r="D194" s="225" t="s">
        <v>159</v>
      </c>
      <c r="E194" s="226" t="s">
        <v>621</v>
      </c>
      <c r="F194" s="227" t="s">
        <v>622</v>
      </c>
      <c r="G194" s="228" t="s">
        <v>182</v>
      </c>
      <c r="H194" s="229">
        <v>7.5</v>
      </c>
      <c r="I194" s="230"/>
      <c r="J194" s="231">
        <f>ROUND(I194*H194,2)</f>
        <v>0</v>
      </c>
      <c r="K194" s="232"/>
      <c r="L194" s="41"/>
      <c r="M194" s="233" t="s">
        <v>1</v>
      </c>
      <c r="N194" s="234" t="s">
        <v>47</v>
      </c>
      <c r="O194" s="89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224</v>
      </c>
      <c r="AT194" s="237" t="s">
        <v>159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623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622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24.15" customHeight="1">
      <c r="A196" s="35"/>
      <c r="B196" s="36"/>
      <c r="C196" s="244" t="s">
        <v>293</v>
      </c>
      <c r="D196" s="244" t="s">
        <v>245</v>
      </c>
      <c r="E196" s="245" t="s">
        <v>624</v>
      </c>
      <c r="F196" s="246" t="s">
        <v>625</v>
      </c>
      <c r="G196" s="247" t="s">
        <v>182</v>
      </c>
      <c r="H196" s="248">
        <v>8.625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47</v>
      </c>
      <c r="O196" s="89"/>
      <c r="P196" s="235">
        <f>O196*H196</f>
        <v>0</v>
      </c>
      <c r="Q196" s="235">
        <v>0.00064000000000000005</v>
      </c>
      <c r="R196" s="235">
        <f>Q196*H196</f>
        <v>0.0055200000000000006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248</v>
      </c>
      <c r="AT196" s="237" t="s">
        <v>245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626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625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>
      <c r="A198" s="35"/>
      <c r="B198" s="36"/>
      <c r="C198" s="37"/>
      <c r="D198" s="239" t="s">
        <v>577</v>
      </c>
      <c r="E198" s="37"/>
      <c r="F198" s="259" t="s">
        <v>627</v>
      </c>
      <c r="G198" s="37"/>
      <c r="H198" s="37"/>
      <c r="I198" s="241"/>
      <c r="J198" s="37"/>
      <c r="K198" s="37"/>
      <c r="L198" s="41"/>
      <c r="M198" s="242"/>
      <c r="N198" s="243"/>
      <c r="O198" s="89"/>
      <c r="P198" s="89"/>
      <c r="Q198" s="89"/>
      <c r="R198" s="89"/>
      <c r="S198" s="89"/>
      <c r="T198" s="90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577</v>
      </c>
      <c r="AU198" s="14" t="s">
        <v>92</v>
      </c>
    </row>
    <row r="199" s="2" customFormat="1" ht="33" customHeight="1">
      <c r="A199" s="35"/>
      <c r="B199" s="36"/>
      <c r="C199" s="225" t="s">
        <v>297</v>
      </c>
      <c r="D199" s="225" t="s">
        <v>159</v>
      </c>
      <c r="E199" s="226" t="s">
        <v>628</v>
      </c>
      <c r="F199" s="227" t="s">
        <v>629</v>
      </c>
      <c r="G199" s="228" t="s">
        <v>182</v>
      </c>
      <c r="H199" s="229">
        <v>5</v>
      </c>
      <c r="I199" s="230"/>
      <c r="J199" s="231">
        <f>ROUND(I199*H199,2)</f>
        <v>0</v>
      </c>
      <c r="K199" s="232"/>
      <c r="L199" s="41"/>
      <c r="M199" s="233" t="s">
        <v>1</v>
      </c>
      <c r="N199" s="234" t="s">
        <v>47</v>
      </c>
      <c r="O199" s="89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7" t="s">
        <v>224</v>
      </c>
      <c r="AT199" s="237" t="s">
        <v>159</v>
      </c>
      <c r="AU199" s="237" t="s">
        <v>92</v>
      </c>
      <c r="AY199" s="14" t="s">
        <v>156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4" t="s">
        <v>164</v>
      </c>
      <c r="BK199" s="238">
        <f>ROUND(I199*H199,2)</f>
        <v>0</v>
      </c>
      <c r="BL199" s="14" t="s">
        <v>224</v>
      </c>
      <c r="BM199" s="237" t="s">
        <v>630</v>
      </c>
    </row>
    <row r="200" s="2" customFormat="1">
      <c r="A200" s="35"/>
      <c r="B200" s="36"/>
      <c r="C200" s="37"/>
      <c r="D200" s="239" t="s">
        <v>166</v>
      </c>
      <c r="E200" s="37"/>
      <c r="F200" s="240" t="s">
        <v>629</v>
      </c>
      <c r="G200" s="37"/>
      <c r="H200" s="37"/>
      <c r="I200" s="241"/>
      <c r="J200" s="37"/>
      <c r="K200" s="37"/>
      <c r="L200" s="41"/>
      <c r="M200" s="242"/>
      <c r="N200" s="243"/>
      <c r="O200" s="89"/>
      <c r="P200" s="89"/>
      <c r="Q200" s="89"/>
      <c r="R200" s="89"/>
      <c r="S200" s="89"/>
      <c r="T200" s="90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166</v>
      </c>
      <c r="AU200" s="14" t="s">
        <v>92</v>
      </c>
    </row>
    <row r="201" s="2" customFormat="1" ht="24.15" customHeight="1">
      <c r="A201" s="35"/>
      <c r="B201" s="36"/>
      <c r="C201" s="244" t="s">
        <v>248</v>
      </c>
      <c r="D201" s="244" t="s">
        <v>245</v>
      </c>
      <c r="E201" s="245" t="s">
        <v>631</v>
      </c>
      <c r="F201" s="246" t="s">
        <v>632</v>
      </c>
      <c r="G201" s="247" t="s">
        <v>182</v>
      </c>
      <c r="H201" s="248">
        <v>5.75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47</v>
      </c>
      <c r="O201" s="89"/>
      <c r="P201" s="235">
        <f>O201*H201</f>
        <v>0</v>
      </c>
      <c r="Q201" s="235">
        <v>0.00089999999999999998</v>
      </c>
      <c r="R201" s="235">
        <f>Q201*H201</f>
        <v>0.0051749999999999999</v>
      </c>
      <c r="S201" s="235">
        <v>0</v>
      </c>
      <c r="T201" s="23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7" t="s">
        <v>248</v>
      </c>
      <c r="AT201" s="237" t="s">
        <v>245</v>
      </c>
      <c r="AU201" s="237" t="s">
        <v>92</v>
      </c>
      <c r="AY201" s="14" t="s">
        <v>156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4" t="s">
        <v>164</v>
      </c>
      <c r="BK201" s="238">
        <f>ROUND(I201*H201,2)</f>
        <v>0</v>
      </c>
      <c r="BL201" s="14" t="s">
        <v>224</v>
      </c>
      <c r="BM201" s="237" t="s">
        <v>633</v>
      </c>
    </row>
    <row r="202" s="2" customFormat="1">
      <c r="A202" s="35"/>
      <c r="B202" s="36"/>
      <c r="C202" s="37"/>
      <c r="D202" s="239" t="s">
        <v>166</v>
      </c>
      <c r="E202" s="37"/>
      <c r="F202" s="240" t="s">
        <v>632</v>
      </c>
      <c r="G202" s="37"/>
      <c r="H202" s="37"/>
      <c r="I202" s="241"/>
      <c r="J202" s="37"/>
      <c r="K202" s="37"/>
      <c r="L202" s="41"/>
      <c r="M202" s="242"/>
      <c r="N202" s="243"/>
      <c r="O202" s="89"/>
      <c r="P202" s="89"/>
      <c r="Q202" s="89"/>
      <c r="R202" s="89"/>
      <c r="S202" s="89"/>
      <c r="T202" s="90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166</v>
      </c>
      <c r="AU202" s="14" t="s">
        <v>92</v>
      </c>
    </row>
    <row r="203" s="2" customFormat="1">
      <c r="A203" s="35"/>
      <c r="B203" s="36"/>
      <c r="C203" s="37"/>
      <c r="D203" s="239" t="s">
        <v>577</v>
      </c>
      <c r="E203" s="37"/>
      <c r="F203" s="259" t="s">
        <v>634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577</v>
      </c>
      <c r="AU203" s="14" t="s">
        <v>92</v>
      </c>
    </row>
    <row r="204" s="2" customFormat="1" ht="33" customHeight="1">
      <c r="A204" s="35"/>
      <c r="B204" s="36"/>
      <c r="C204" s="225" t="s">
        <v>307</v>
      </c>
      <c r="D204" s="225" t="s">
        <v>159</v>
      </c>
      <c r="E204" s="226" t="s">
        <v>635</v>
      </c>
      <c r="F204" s="227" t="s">
        <v>636</v>
      </c>
      <c r="G204" s="228" t="s">
        <v>182</v>
      </c>
      <c r="H204" s="229">
        <v>58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637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636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24.15" customHeight="1">
      <c r="A206" s="35"/>
      <c r="B206" s="36"/>
      <c r="C206" s="244" t="s">
        <v>311</v>
      </c>
      <c r="D206" s="244" t="s">
        <v>245</v>
      </c>
      <c r="E206" s="245" t="s">
        <v>638</v>
      </c>
      <c r="F206" s="246" t="s">
        <v>639</v>
      </c>
      <c r="G206" s="247" t="s">
        <v>182</v>
      </c>
      <c r="H206" s="248">
        <v>46</v>
      </c>
      <c r="I206" s="249"/>
      <c r="J206" s="250">
        <f>ROUND(I206*H206,2)</f>
        <v>0</v>
      </c>
      <c r="K206" s="251"/>
      <c r="L206" s="252"/>
      <c r="M206" s="253" t="s">
        <v>1</v>
      </c>
      <c r="N206" s="254" t="s">
        <v>47</v>
      </c>
      <c r="O206" s="89"/>
      <c r="P206" s="235">
        <f>O206*H206</f>
        <v>0</v>
      </c>
      <c r="Q206" s="235">
        <v>0.00016000000000000001</v>
      </c>
      <c r="R206" s="235">
        <f>Q206*H206</f>
        <v>0.0073600000000000002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248</v>
      </c>
      <c r="AT206" s="237" t="s">
        <v>245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640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639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>
      <c r="A208" s="35"/>
      <c r="B208" s="36"/>
      <c r="C208" s="37"/>
      <c r="D208" s="239" t="s">
        <v>577</v>
      </c>
      <c r="E208" s="37"/>
      <c r="F208" s="259" t="s">
        <v>641</v>
      </c>
      <c r="G208" s="37"/>
      <c r="H208" s="37"/>
      <c r="I208" s="241"/>
      <c r="J208" s="37"/>
      <c r="K208" s="37"/>
      <c r="L208" s="41"/>
      <c r="M208" s="242"/>
      <c r="N208" s="243"/>
      <c r="O208" s="89"/>
      <c r="P208" s="89"/>
      <c r="Q208" s="89"/>
      <c r="R208" s="89"/>
      <c r="S208" s="89"/>
      <c r="T208" s="90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577</v>
      </c>
      <c r="AU208" s="14" t="s">
        <v>92</v>
      </c>
    </row>
    <row r="209" s="2" customFormat="1" ht="24.15" customHeight="1">
      <c r="A209" s="35"/>
      <c r="B209" s="36"/>
      <c r="C209" s="244" t="s">
        <v>315</v>
      </c>
      <c r="D209" s="244" t="s">
        <v>245</v>
      </c>
      <c r="E209" s="245" t="s">
        <v>642</v>
      </c>
      <c r="F209" s="246" t="s">
        <v>643</v>
      </c>
      <c r="G209" s="247" t="s">
        <v>182</v>
      </c>
      <c r="H209" s="248">
        <v>20.699999999999999</v>
      </c>
      <c r="I209" s="249"/>
      <c r="J209" s="250">
        <f>ROUND(I209*H209,2)</f>
        <v>0</v>
      </c>
      <c r="K209" s="251"/>
      <c r="L209" s="252"/>
      <c r="M209" s="253" t="s">
        <v>1</v>
      </c>
      <c r="N209" s="254" t="s">
        <v>47</v>
      </c>
      <c r="O209" s="89"/>
      <c r="P209" s="235">
        <f>O209*H209</f>
        <v>0</v>
      </c>
      <c r="Q209" s="235">
        <v>0.00025000000000000001</v>
      </c>
      <c r="R209" s="235">
        <f>Q209*H209</f>
        <v>0.0051749999999999999</v>
      </c>
      <c r="S209" s="235">
        <v>0</v>
      </c>
      <c r="T209" s="23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7" t="s">
        <v>248</v>
      </c>
      <c r="AT209" s="237" t="s">
        <v>245</v>
      </c>
      <c r="AU209" s="237" t="s">
        <v>92</v>
      </c>
      <c r="AY209" s="14" t="s">
        <v>156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4" t="s">
        <v>164</v>
      </c>
      <c r="BK209" s="238">
        <f>ROUND(I209*H209,2)</f>
        <v>0</v>
      </c>
      <c r="BL209" s="14" t="s">
        <v>224</v>
      </c>
      <c r="BM209" s="237" t="s">
        <v>644</v>
      </c>
    </row>
    <row r="210" s="2" customFormat="1">
      <c r="A210" s="35"/>
      <c r="B210" s="36"/>
      <c r="C210" s="37"/>
      <c r="D210" s="239" t="s">
        <v>166</v>
      </c>
      <c r="E210" s="37"/>
      <c r="F210" s="240" t="s">
        <v>643</v>
      </c>
      <c r="G210" s="37"/>
      <c r="H210" s="37"/>
      <c r="I210" s="241"/>
      <c r="J210" s="37"/>
      <c r="K210" s="37"/>
      <c r="L210" s="41"/>
      <c r="M210" s="242"/>
      <c r="N210" s="243"/>
      <c r="O210" s="89"/>
      <c r="P210" s="89"/>
      <c r="Q210" s="89"/>
      <c r="R210" s="89"/>
      <c r="S210" s="89"/>
      <c r="T210" s="90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166</v>
      </c>
      <c r="AU210" s="14" t="s">
        <v>92</v>
      </c>
    </row>
    <row r="211" s="2" customFormat="1">
      <c r="A211" s="35"/>
      <c r="B211" s="36"/>
      <c r="C211" s="37"/>
      <c r="D211" s="239" t="s">
        <v>577</v>
      </c>
      <c r="E211" s="37"/>
      <c r="F211" s="259" t="s">
        <v>645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577</v>
      </c>
      <c r="AU211" s="14" t="s">
        <v>92</v>
      </c>
    </row>
    <row r="212" s="2" customFormat="1" ht="24.15" customHeight="1">
      <c r="A212" s="35"/>
      <c r="B212" s="36"/>
      <c r="C212" s="225" t="s">
        <v>319</v>
      </c>
      <c r="D212" s="225" t="s">
        <v>159</v>
      </c>
      <c r="E212" s="226" t="s">
        <v>646</v>
      </c>
      <c r="F212" s="227" t="s">
        <v>647</v>
      </c>
      <c r="G212" s="228" t="s">
        <v>182</v>
      </c>
      <c r="H212" s="229">
        <v>10</v>
      </c>
      <c r="I212" s="230"/>
      <c r="J212" s="231">
        <f>ROUND(I212*H212,2)</f>
        <v>0</v>
      </c>
      <c r="K212" s="232"/>
      <c r="L212" s="41"/>
      <c r="M212" s="233" t="s">
        <v>1</v>
      </c>
      <c r="N212" s="234" t="s">
        <v>47</v>
      </c>
      <c r="O212" s="89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224</v>
      </c>
      <c r="AT212" s="237" t="s">
        <v>159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648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647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37.8" customHeight="1">
      <c r="A214" s="35"/>
      <c r="B214" s="36"/>
      <c r="C214" s="244" t="s">
        <v>323</v>
      </c>
      <c r="D214" s="244" t="s">
        <v>245</v>
      </c>
      <c r="E214" s="245" t="s">
        <v>649</v>
      </c>
      <c r="F214" s="246" t="s">
        <v>650</v>
      </c>
      <c r="G214" s="247" t="s">
        <v>182</v>
      </c>
      <c r="H214" s="248">
        <v>11.5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47</v>
      </c>
      <c r="O214" s="89"/>
      <c r="P214" s="235">
        <f>O214*H214</f>
        <v>0</v>
      </c>
      <c r="Q214" s="235">
        <v>8.0000000000000007E-05</v>
      </c>
      <c r="R214" s="235">
        <f>Q214*H214</f>
        <v>0.00092000000000000003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248</v>
      </c>
      <c r="AT214" s="237" t="s">
        <v>245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651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650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2" customFormat="1">
      <c r="A216" s="35"/>
      <c r="B216" s="36"/>
      <c r="C216" s="37"/>
      <c r="D216" s="239" t="s">
        <v>577</v>
      </c>
      <c r="E216" s="37"/>
      <c r="F216" s="259" t="s">
        <v>652</v>
      </c>
      <c r="G216" s="37"/>
      <c r="H216" s="37"/>
      <c r="I216" s="241"/>
      <c r="J216" s="37"/>
      <c r="K216" s="37"/>
      <c r="L216" s="41"/>
      <c r="M216" s="242"/>
      <c r="N216" s="243"/>
      <c r="O216" s="89"/>
      <c r="P216" s="89"/>
      <c r="Q216" s="89"/>
      <c r="R216" s="89"/>
      <c r="S216" s="89"/>
      <c r="T216" s="90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577</v>
      </c>
      <c r="AU216" s="14" t="s">
        <v>92</v>
      </c>
    </row>
    <row r="217" s="2" customFormat="1" ht="24.15" customHeight="1">
      <c r="A217" s="35"/>
      <c r="B217" s="36"/>
      <c r="C217" s="225" t="s">
        <v>327</v>
      </c>
      <c r="D217" s="225" t="s">
        <v>159</v>
      </c>
      <c r="E217" s="226" t="s">
        <v>653</v>
      </c>
      <c r="F217" s="227" t="s">
        <v>654</v>
      </c>
      <c r="G217" s="228" t="s">
        <v>182</v>
      </c>
      <c r="H217" s="229">
        <v>120</v>
      </c>
      <c r="I217" s="230"/>
      <c r="J217" s="231">
        <f>ROUND(I217*H217,2)</f>
        <v>0</v>
      </c>
      <c r="K217" s="232"/>
      <c r="L217" s="41"/>
      <c r="M217" s="233" t="s">
        <v>1</v>
      </c>
      <c r="N217" s="234" t="s">
        <v>47</v>
      </c>
      <c r="O217" s="89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224</v>
      </c>
      <c r="AT217" s="237" t="s">
        <v>159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655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654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24.15" customHeight="1">
      <c r="A219" s="35"/>
      <c r="B219" s="36"/>
      <c r="C219" s="225" t="s">
        <v>331</v>
      </c>
      <c r="D219" s="225" t="s">
        <v>159</v>
      </c>
      <c r="E219" s="226" t="s">
        <v>656</v>
      </c>
      <c r="F219" s="227" t="s">
        <v>657</v>
      </c>
      <c r="G219" s="228" t="s">
        <v>283</v>
      </c>
      <c r="H219" s="229">
        <v>10</v>
      </c>
      <c r="I219" s="230"/>
      <c r="J219" s="231">
        <f>ROUND(I219*H219,2)</f>
        <v>0</v>
      </c>
      <c r="K219" s="232"/>
      <c r="L219" s="41"/>
      <c r="M219" s="233" t="s">
        <v>1</v>
      </c>
      <c r="N219" s="234" t="s">
        <v>47</v>
      </c>
      <c r="O219" s="89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224</v>
      </c>
      <c r="AT219" s="237" t="s">
        <v>159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658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657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2" customFormat="1" ht="24.15" customHeight="1">
      <c r="A221" s="35"/>
      <c r="B221" s="36"/>
      <c r="C221" s="225" t="s">
        <v>335</v>
      </c>
      <c r="D221" s="225" t="s">
        <v>159</v>
      </c>
      <c r="E221" s="226" t="s">
        <v>659</v>
      </c>
      <c r="F221" s="227" t="s">
        <v>660</v>
      </c>
      <c r="G221" s="228" t="s">
        <v>283</v>
      </c>
      <c r="H221" s="229">
        <v>18</v>
      </c>
      <c r="I221" s="230"/>
      <c r="J221" s="231">
        <f>ROUND(I221*H221,2)</f>
        <v>0</v>
      </c>
      <c r="K221" s="232"/>
      <c r="L221" s="41"/>
      <c r="M221" s="233" t="s">
        <v>1</v>
      </c>
      <c r="N221" s="234" t="s">
        <v>47</v>
      </c>
      <c r="O221" s="89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7" t="s">
        <v>224</v>
      </c>
      <c r="AT221" s="237" t="s">
        <v>159</v>
      </c>
      <c r="AU221" s="237" t="s">
        <v>92</v>
      </c>
      <c r="AY221" s="14" t="s">
        <v>156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4" t="s">
        <v>164</v>
      </c>
      <c r="BK221" s="238">
        <f>ROUND(I221*H221,2)</f>
        <v>0</v>
      </c>
      <c r="BL221" s="14" t="s">
        <v>224</v>
      </c>
      <c r="BM221" s="237" t="s">
        <v>661</v>
      </c>
    </row>
    <row r="222" s="2" customFormat="1">
      <c r="A222" s="35"/>
      <c r="B222" s="36"/>
      <c r="C222" s="37"/>
      <c r="D222" s="239" t="s">
        <v>166</v>
      </c>
      <c r="E222" s="37"/>
      <c r="F222" s="240" t="s">
        <v>660</v>
      </c>
      <c r="G222" s="37"/>
      <c r="H222" s="37"/>
      <c r="I222" s="241"/>
      <c r="J222" s="37"/>
      <c r="K222" s="37"/>
      <c r="L222" s="41"/>
      <c r="M222" s="242"/>
      <c r="N222" s="243"/>
      <c r="O222" s="89"/>
      <c r="P222" s="89"/>
      <c r="Q222" s="89"/>
      <c r="R222" s="89"/>
      <c r="S222" s="89"/>
      <c r="T222" s="90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166</v>
      </c>
      <c r="AU222" s="14" t="s">
        <v>92</v>
      </c>
    </row>
    <row r="223" s="2" customFormat="1" ht="24.15" customHeight="1">
      <c r="A223" s="35"/>
      <c r="B223" s="36"/>
      <c r="C223" s="225" t="s">
        <v>339</v>
      </c>
      <c r="D223" s="225" t="s">
        <v>159</v>
      </c>
      <c r="E223" s="226" t="s">
        <v>662</v>
      </c>
      <c r="F223" s="227" t="s">
        <v>663</v>
      </c>
      <c r="G223" s="228" t="s">
        <v>283</v>
      </c>
      <c r="H223" s="229">
        <v>2</v>
      </c>
      <c r="I223" s="230"/>
      <c r="J223" s="231">
        <f>ROUND(I223*H223,2)</f>
        <v>0</v>
      </c>
      <c r="K223" s="232"/>
      <c r="L223" s="41"/>
      <c r="M223" s="233" t="s">
        <v>1</v>
      </c>
      <c r="N223" s="234" t="s">
        <v>47</v>
      </c>
      <c r="O223" s="89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7" t="s">
        <v>224</v>
      </c>
      <c r="AT223" s="237" t="s">
        <v>159</v>
      </c>
      <c r="AU223" s="237" t="s">
        <v>92</v>
      </c>
      <c r="AY223" s="14" t="s">
        <v>156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4" t="s">
        <v>164</v>
      </c>
      <c r="BK223" s="238">
        <f>ROUND(I223*H223,2)</f>
        <v>0</v>
      </c>
      <c r="BL223" s="14" t="s">
        <v>224</v>
      </c>
      <c r="BM223" s="237" t="s">
        <v>664</v>
      </c>
    </row>
    <row r="224" s="2" customFormat="1">
      <c r="A224" s="35"/>
      <c r="B224" s="36"/>
      <c r="C224" s="37"/>
      <c r="D224" s="239" t="s">
        <v>166</v>
      </c>
      <c r="E224" s="37"/>
      <c r="F224" s="240" t="s">
        <v>663</v>
      </c>
      <c r="G224" s="37"/>
      <c r="H224" s="37"/>
      <c r="I224" s="241"/>
      <c r="J224" s="37"/>
      <c r="K224" s="37"/>
      <c r="L224" s="41"/>
      <c r="M224" s="242"/>
      <c r="N224" s="243"/>
      <c r="O224" s="89"/>
      <c r="P224" s="89"/>
      <c r="Q224" s="89"/>
      <c r="R224" s="89"/>
      <c r="S224" s="89"/>
      <c r="T224" s="90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166</v>
      </c>
      <c r="AU224" s="14" t="s">
        <v>92</v>
      </c>
    </row>
    <row r="225" s="2" customFormat="1" ht="24.15" customHeight="1">
      <c r="A225" s="35"/>
      <c r="B225" s="36"/>
      <c r="C225" s="225" t="s">
        <v>344</v>
      </c>
      <c r="D225" s="225" t="s">
        <v>159</v>
      </c>
      <c r="E225" s="226" t="s">
        <v>665</v>
      </c>
      <c r="F225" s="227" t="s">
        <v>666</v>
      </c>
      <c r="G225" s="228" t="s">
        <v>283</v>
      </c>
      <c r="H225" s="229">
        <v>1</v>
      </c>
      <c r="I225" s="230"/>
      <c r="J225" s="231">
        <f>ROUND(I225*H225,2)</f>
        <v>0</v>
      </c>
      <c r="K225" s="232"/>
      <c r="L225" s="41"/>
      <c r="M225" s="233" t="s">
        <v>1</v>
      </c>
      <c r="N225" s="234" t="s">
        <v>47</v>
      </c>
      <c r="O225" s="89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7" t="s">
        <v>224</v>
      </c>
      <c r="AT225" s="237" t="s">
        <v>159</v>
      </c>
      <c r="AU225" s="237" t="s">
        <v>92</v>
      </c>
      <c r="AY225" s="14" t="s">
        <v>156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4" t="s">
        <v>164</v>
      </c>
      <c r="BK225" s="238">
        <f>ROUND(I225*H225,2)</f>
        <v>0</v>
      </c>
      <c r="BL225" s="14" t="s">
        <v>224</v>
      </c>
      <c r="BM225" s="237" t="s">
        <v>667</v>
      </c>
    </row>
    <row r="226" s="2" customFormat="1">
      <c r="A226" s="35"/>
      <c r="B226" s="36"/>
      <c r="C226" s="37"/>
      <c r="D226" s="239" t="s">
        <v>166</v>
      </c>
      <c r="E226" s="37"/>
      <c r="F226" s="240" t="s">
        <v>666</v>
      </c>
      <c r="G226" s="37"/>
      <c r="H226" s="37"/>
      <c r="I226" s="241"/>
      <c r="J226" s="37"/>
      <c r="K226" s="37"/>
      <c r="L226" s="41"/>
      <c r="M226" s="242"/>
      <c r="N226" s="243"/>
      <c r="O226" s="89"/>
      <c r="P226" s="89"/>
      <c r="Q226" s="89"/>
      <c r="R226" s="89"/>
      <c r="S226" s="89"/>
      <c r="T226" s="90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166</v>
      </c>
      <c r="AU226" s="14" t="s">
        <v>92</v>
      </c>
    </row>
    <row r="227" s="2" customFormat="1" ht="24.15" customHeight="1">
      <c r="A227" s="35"/>
      <c r="B227" s="36"/>
      <c r="C227" s="225" t="s">
        <v>349</v>
      </c>
      <c r="D227" s="225" t="s">
        <v>159</v>
      </c>
      <c r="E227" s="226" t="s">
        <v>668</v>
      </c>
      <c r="F227" s="227" t="s">
        <v>669</v>
      </c>
      <c r="G227" s="228" t="s">
        <v>283</v>
      </c>
      <c r="H227" s="229">
        <v>2</v>
      </c>
      <c r="I227" s="230"/>
      <c r="J227" s="231">
        <f>ROUND(I227*H227,2)</f>
        <v>0</v>
      </c>
      <c r="K227" s="232"/>
      <c r="L227" s="41"/>
      <c r="M227" s="233" t="s">
        <v>1</v>
      </c>
      <c r="N227" s="234" t="s">
        <v>47</v>
      </c>
      <c r="O227" s="89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7" t="s">
        <v>224</v>
      </c>
      <c r="AT227" s="237" t="s">
        <v>159</v>
      </c>
      <c r="AU227" s="237" t="s">
        <v>92</v>
      </c>
      <c r="AY227" s="14" t="s">
        <v>156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4" t="s">
        <v>164</v>
      </c>
      <c r="BK227" s="238">
        <f>ROUND(I227*H227,2)</f>
        <v>0</v>
      </c>
      <c r="BL227" s="14" t="s">
        <v>224</v>
      </c>
      <c r="BM227" s="237" t="s">
        <v>670</v>
      </c>
    </row>
    <row r="228" s="2" customFormat="1">
      <c r="A228" s="35"/>
      <c r="B228" s="36"/>
      <c r="C228" s="37"/>
      <c r="D228" s="239" t="s">
        <v>166</v>
      </c>
      <c r="E228" s="37"/>
      <c r="F228" s="240" t="s">
        <v>669</v>
      </c>
      <c r="G228" s="37"/>
      <c r="H228" s="37"/>
      <c r="I228" s="241"/>
      <c r="J228" s="37"/>
      <c r="K228" s="37"/>
      <c r="L228" s="41"/>
      <c r="M228" s="242"/>
      <c r="N228" s="243"/>
      <c r="O228" s="89"/>
      <c r="P228" s="89"/>
      <c r="Q228" s="89"/>
      <c r="R228" s="89"/>
      <c r="S228" s="89"/>
      <c r="T228" s="90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166</v>
      </c>
      <c r="AU228" s="14" t="s">
        <v>92</v>
      </c>
    </row>
    <row r="229" s="2" customFormat="1" ht="24.15" customHeight="1">
      <c r="A229" s="35"/>
      <c r="B229" s="36"/>
      <c r="C229" s="225" t="s">
        <v>356</v>
      </c>
      <c r="D229" s="225" t="s">
        <v>159</v>
      </c>
      <c r="E229" s="226" t="s">
        <v>671</v>
      </c>
      <c r="F229" s="227" t="s">
        <v>672</v>
      </c>
      <c r="G229" s="228" t="s">
        <v>283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673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672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25" t="s">
        <v>360</v>
      </c>
      <c r="D231" s="225" t="s">
        <v>159</v>
      </c>
      <c r="E231" s="226" t="s">
        <v>674</v>
      </c>
      <c r="F231" s="227" t="s">
        <v>675</v>
      </c>
      <c r="G231" s="228" t="s">
        <v>283</v>
      </c>
      <c r="H231" s="229">
        <v>2</v>
      </c>
      <c r="I231" s="230"/>
      <c r="J231" s="231">
        <f>ROUND(I231*H231,2)</f>
        <v>0</v>
      </c>
      <c r="K231" s="232"/>
      <c r="L231" s="41"/>
      <c r="M231" s="233" t="s">
        <v>1</v>
      </c>
      <c r="N231" s="234" t="s">
        <v>47</v>
      </c>
      <c r="O231" s="89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224</v>
      </c>
      <c r="AT231" s="237" t="s">
        <v>159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676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675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44" t="s">
        <v>364</v>
      </c>
      <c r="D233" s="244" t="s">
        <v>245</v>
      </c>
      <c r="E233" s="245" t="s">
        <v>677</v>
      </c>
      <c r="F233" s="246" t="s">
        <v>678</v>
      </c>
      <c r="G233" s="247" t="s">
        <v>283</v>
      </c>
      <c r="H233" s="248">
        <v>2</v>
      </c>
      <c r="I233" s="249"/>
      <c r="J233" s="250">
        <f>ROUND(I233*H233,2)</f>
        <v>0</v>
      </c>
      <c r="K233" s="251"/>
      <c r="L233" s="252"/>
      <c r="M233" s="253" t="s">
        <v>1</v>
      </c>
      <c r="N233" s="254" t="s">
        <v>47</v>
      </c>
      <c r="O233" s="89"/>
      <c r="P233" s="235">
        <f>O233*H233</f>
        <v>0</v>
      </c>
      <c r="Q233" s="235">
        <v>0.0031800000000000001</v>
      </c>
      <c r="R233" s="235">
        <f>Q233*H233</f>
        <v>0.0063600000000000002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248</v>
      </c>
      <c r="AT233" s="237" t="s">
        <v>245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679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678</v>
      </c>
      <c r="G234" s="37"/>
      <c r="H234" s="37"/>
      <c r="I234" s="241"/>
      <c r="J234" s="37"/>
      <c r="K234" s="37"/>
      <c r="L234" s="41"/>
      <c r="M234" s="242"/>
      <c r="N234" s="243"/>
      <c r="O234" s="89"/>
      <c r="P234" s="89"/>
      <c r="Q234" s="89"/>
      <c r="R234" s="89"/>
      <c r="S234" s="89"/>
      <c r="T234" s="90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24.15" customHeight="1">
      <c r="A235" s="35"/>
      <c r="B235" s="36"/>
      <c r="C235" s="225" t="s">
        <v>368</v>
      </c>
      <c r="D235" s="225" t="s">
        <v>159</v>
      </c>
      <c r="E235" s="226" t="s">
        <v>680</v>
      </c>
      <c r="F235" s="227" t="s">
        <v>681</v>
      </c>
      <c r="G235" s="228" t="s">
        <v>283</v>
      </c>
      <c r="H235" s="229">
        <v>18</v>
      </c>
      <c r="I235" s="230"/>
      <c r="J235" s="231">
        <f>ROUND(I235*H235,2)</f>
        <v>0</v>
      </c>
      <c r="K235" s="232"/>
      <c r="L235" s="41"/>
      <c r="M235" s="233" t="s">
        <v>1</v>
      </c>
      <c r="N235" s="234" t="s">
        <v>47</v>
      </c>
      <c r="O235" s="89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7" t="s">
        <v>224</v>
      </c>
      <c r="AT235" s="237" t="s">
        <v>159</v>
      </c>
      <c r="AU235" s="237" t="s">
        <v>92</v>
      </c>
      <c r="AY235" s="14" t="s">
        <v>156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4" t="s">
        <v>164</v>
      </c>
      <c r="BK235" s="238">
        <f>ROUND(I235*H235,2)</f>
        <v>0</v>
      </c>
      <c r="BL235" s="14" t="s">
        <v>224</v>
      </c>
      <c r="BM235" s="237" t="s">
        <v>682</v>
      </c>
    </row>
    <row r="236" s="2" customFormat="1">
      <c r="A236" s="35"/>
      <c r="B236" s="36"/>
      <c r="C236" s="37"/>
      <c r="D236" s="239" t="s">
        <v>166</v>
      </c>
      <c r="E236" s="37"/>
      <c r="F236" s="240" t="s">
        <v>681</v>
      </c>
      <c r="G236" s="37"/>
      <c r="H236" s="37"/>
      <c r="I236" s="241"/>
      <c r="J236" s="37"/>
      <c r="K236" s="37"/>
      <c r="L236" s="41"/>
      <c r="M236" s="242"/>
      <c r="N236" s="243"/>
      <c r="O236" s="89"/>
      <c r="P236" s="89"/>
      <c r="Q236" s="89"/>
      <c r="R236" s="89"/>
      <c r="S236" s="89"/>
      <c r="T236" s="90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166</v>
      </c>
      <c r="AU236" s="14" t="s">
        <v>92</v>
      </c>
    </row>
    <row r="237" s="2" customFormat="1" ht="24.15" customHeight="1">
      <c r="A237" s="35"/>
      <c r="B237" s="36"/>
      <c r="C237" s="244" t="s">
        <v>372</v>
      </c>
      <c r="D237" s="244" t="s">
        <v>245</v>
      </c>
      <c r="E237" s="245" t="s">
        <v>683</v>
      </c>
      <c r="F237" s="246" t="s">
        <v>684</v>
      </c>
      <c r="G237" s="247" t="s">
        <v>283</v>
      </c>
      <c r="H237" s="248">
        <v>18</v>
      </c>
      <c r="I237" s="249"/>
      <c r="J237" s="250">
        <f>ROUND(I237*H237,2)</f>
        <v>0</v>
      </c>
      <c r="K237" s="251"/>
      <c r="L237" s="252"/>
      <c r="M237" s="253" t="s">
        <v>1</v>
      </c>
      <c r="N237" s="254" t="s">
        <v>47</v>
      </c>
      <c r="O237" s="89"/>
      <c r="P237" s="235">
        <f>O237*H237</f>
        <v>0</v>
      </c>
      <c r="Q237" s="235">
        <v>2.0000000000000002E-05</v>
      </c>
      <c r="R237" s="235">
        <f>Q237*H237</f>
        <v>0.00036000000000000002</v>
      </c>
      <c r="S237" s="235">
        <v>0</v>
      </c>
      <c r="T237" s="23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7" t="s">
        <v>248</v>
      </c>
      <c r="AT237" s="237" t="s">
        <v>245</v>
      </c>
      <c r="AU237" s="237" t="s">
        <v>92</v>
      </c>
      <c r="AY237" s="14" t="s">
        <v>156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4" t="s">
        <v>164</v>
      </c>
      <c r="BK237" s="238">
        <f>ROUND(I237*H237,2)</f>
        <v>0</v>
      </c>
      <c r="BL237" s="14" t="s">
        <v>224</v>
      </c>
      <c r="BM237" s="237" t="s">
        <v>685</v>
      </c>
    </row>
    <row r="238" s="2" customFormat="1">
      <c r="A238" s="35"/>
      <c r="B238" s="36"/>
      <c r="C238" s="37"/>
      <c r="D238" s="239" t="s">
        <v>166</v>
      </c>
      <c r="E238" s="37"/>
      <c r="F238" s="240" t="s">
        <v>684</v>
      </c>
      <c r="G238" s="37"/>
      <c r="H238" s="37"/>
      <c r="I238" s="241"/>
      <c r="J238" s="37"/>
      <c r="K238" s="37"/>
      <c r="L238" s="41"/>
      <c r="M238" s="242"/>
      <c r="N238" s="243"/>
      <c r="O238" s="89"/>
      <c r="P238" s="89"/>
      <c r="Q238" s="89"/>
      <c r="R238" s="89"/>
      <c r="S238" s="89"/>
      <c r="T238" s="90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166</v>
      </c>
      <c r="AU238" s="14" t="s">
        <v>92</v>
      </c>
    </row>
    <row r="239" s="2" customFormat="1" ht="24.15" customHeight="1">
      <c r="A239" s="35"/>
      <c r="B239" s="36"/>
      <c r="C239" s="225" t="s">
        <v>376</v>
      </c>
      <c r="D239" s="225" t="s">
        <v>159</v>
      </c>
      <c r="E239" s="226" t="s">
        <v>686</v>
      </c>
      <c r="F239" s="227" t="s">
        <v>687</v>
      </c>
      <c r="G239" s="228" t="s">
        <v>283</v>
      </c>
      <c r="H239" s="229">
        <v>6</v>
      </c>
      <c r="I239" s="230"/>
      <c r="J239" s="231">
        <f>ROUND(I239*H239,2)</f>
        <v>0</v>
      </c>
      <c r="K239" s="232"/>
      <c r="L239" s="41"/>
      <c r="M239" s="233" t="s">
        <v>1</v>
      </c>
      <c r="N239" s="234" t="s">
        <v>47</v>
      </c>
      <c r="O239" s="89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7" t="s">
        <v>224</v>
      </c>
      <c r="AT239" s="237" t="s">
        <v>159</v>
      </c>
      <c r="AU239" s="237" t="s">
        <v>92</v>
      </c>
      <c r="AY239" s="14" t="s">
        <v>156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4" t="s">
        <v>164</v>
      </c>
      <c r="BK239" s="238">
        <f>ROUND(I239*H239,2)</f>
        <v>0</v>
      </c>
      <c r="BL239" s="14" t="s">
        <v>224</v>
      </c>
      <c r="BM239" s="237" t="s">
        <v>688</v>
      </c>
    </row>
    <row r="240" s="2" customFormat="1">
      <c r="A240" s="35"/>
      <c r="B240" s="36"/>
      <c r="C240" s="37"/>
      <c r="D240" s="239" t="s">
        <v>166</v>
      </c>
      <c r="E240" s="37"/>
      <c r="F240" s="240" t="s">
        <v>687</v>
      </c>
      <c r="G240" s="37"/>
      <c r="H240" s="37"/>
      <c r="I240" s="241"/>
      <c r="J240" s="37"/>
      <c r="K240" s="37"/>
      <c r="L240" s="41"/>
      <c r="M240" s="242"/>
      <c r="N240" s="243"/>
      <c r="O240" s="89"/>
      <c r="P240" s="89"/>
      <c r="Q240" s="89"/>
      <c r="R240" s="89"/>
      <c r="S240" s="89"/>
      <c r="T240" s="90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166</v>
      </c>
      <c r="AU240" s="14" t="s">
        <v>92</v>
      </c>
    </row>
    <row r="241" s="2" customFormat="1" ht="24.15" customHeight="1">
      <c r="A241" s="35"/>
      <c r="B241" s="36"/>
      <c r="C241" s="244" t="s">
        <v>380</v>
      </c>
      <c r="D241" s="244" t="s">
        <v>245</v>
      </c>
      <c r="E241" s="245" t="s">
        <v>689</v>
      </c>
      <c r="F241" s="246" t="s">
        <v>690</v>
      </c>
      <c r="G241" s="247" t="s">
        <v>283</v>
      </c>
      <c r="H241" s="248">
        <v>6</v>
      </c>
      <c r="I241" s="249"/>
      <c r="J241" s="250">
        <f>ROUND(I241*H241,2)</f>
        <v>0</v>
      </c>
      <c r="K241" s="251"/>
      <c r="L241" s="252"/>
      <c r="M241" s="253" t="s">
        <v>1</v>
      </c>
      <c r="N241" s="254" t="s">
        <v>47</v>
      </c>
      <c r="O241" s="89"/>
      <c r="P241" s="235">
        <f>O241*H241</f>
        <v>0</v>
      </c>
      <c r="Q241" s="235">
        <v>3.0000000000000001E-05</v>
      </c>
      <c r="R241" s="235">
        <f>Q241*H241</f>
        <v>0.00018000000000000001</v>
      </c>
      <c r="S241" s="235">
        <v>0</v>
      </c>
      <c r="T241" s="23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7" t="s">
        <v>248</v>
      </c>
      <c r="AT241" s="237" t="s">
        <v>245</v>
      </c>
      <c r="AU241" s="237" t="s">
        <v>92</v>
      </c>
      <c r="AY241" s="14" t="s">
        <v>156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4" t="s">
        <v>164</v>
      </c>
      <c r="BK241" s="238">
        <f>ROUND(I241*H241,2)</f>
        <v>0</v>
      </c>
      <c r="BL241" s="14" t="s">
        <v>224</v>
      </c>
      <c r="BM241" s="237" t="s">
        <v>691</v>
      </c>
    </row>
    <row r="242" s="2" customFormat="1">
      <c r="A242" s="35"/>
      <c r="B242" s="36"/>
      <c r="C242" s="37"/>
      <c r="D242" s="239" t="s">
        <v>166</v>
      </c>
      <c r="E242" s="37"/>
      <c r="F242" s="240" t="s">
        <v>690</v>
      </c>
      <c r="G242" s="37"/>
      <c r="H242" s="37"/>
      <c r="I242" s="241"/>
      <c r="J242" s="37"/>
      <c r="K242" s="37"/>
      <c r="L242" s="41"/>
      <c r="M242" s="242"/>
      <c r="N242" s="243"/>
      <c r="O242" s="89"/>
      <c r="P242" s="89"/>
      <c r="Q242" s="89"/>
      <c r="R242" s="89"/>
      <c r="S242" s="89"/>
      <c r="T242" s="90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166</v>
      </c>
      <c r="AU242" s="14" t="s">
        <v>92</v>
      </c>
    </row>
    <row r="243" s="2" customFormat="1" ht="16.5" customHeight="1">
      <c r="A243" s="35"/>
      <c r="B243" s="36"/>
      <c r="C243" s="225" t="s">
        <v>384</v>
      </c>
      <c r="D243" s="225" t="s">
        <v>159</v>
      </c>
      <c r="E243" s="226" t="s">
        <v>692</v>
      </c>
      <c r="F243" s="227" t="s">
        <v>693</v>
      </c>
      <c r="G243" s="228" t="s">
        <v>283</v>
      </c>
      <c r="H243" s="229">
        <v>5</v>
      </c>
      <c r="I243" s="230"/>
      <c r="J243" s="231">
        <f>ROUND(I243*H243,2)</f>
        <v>0</v>
      </c>
      <c r="K243" s="232"/>
      <c r="L243" s="41"/>
      <c r="M243" s="233" t="s">
        <v>1</v>
      </c>
      <c r="N243" s="234" t="s">
        <v>47</v>
      </c>
      <c r="O243" s="89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7" t="s">
        <v>224</v>
      </c>
      <c r="AT243" s="237" t="s">
        <v>159</v>
      </c>
      <c r="AU243" s="237" t="s">
        <v>92</v>
      </c>
      <c r="AY243" s="14" t="s">
        <v>156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4" t="s">
        <v>164</v>
      </c>
      <c r="BK243" s="238">
        <f>ROUND(I243*H243,2)</f>
        <v>0</v>
      </c>
      <c r="BL243" s="14" t="s">
        <v>224</v>
      </c>
      <c r="BM243" s="237" t="s">
        <v>694</v>
      </c>
    </row>
    <row r="244" s="2" customFormat="1">
      <c r="A244" s="35"/>
      <c r="B244" s="36"/>
      <c r="C244" s="37"/>
      <c r="D244" s="239" t="s">
        <v>166</v>
      </c>
      <c r="E244" s="37"/>
      <c r="F244" s="240" t="s">
        <v>693</v>
      </c>
      <c r="G244" s="37"/>
      <c r="H244" s="37"/>
      <c r="I244" s="241"/>
      <c r="J244" s="37"/>
      <c r="K244" s="37"/>
      <c r="L244" s="41"/>
      <c r="M244" s="242"/>
      <c r="N244" s="243"/>
      <c r="O244" s="89"/>
      <c r="P244" s="89"/>
      <c r="Q244" s="89"/>
      <c r="R244" s="89"/>
      <c r="S244" s="89"/>
      <c r="T244" s="90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166</v>
      </c>
      <c r="AU244" s="14" t="s">
        <v>92</v>
      </c>
    </row>
    <row r="245" s="2" customFormat="1" ht="16.5" customHeight="1">
      <c r="A245" s="35"/>
      <c r="B245" s="36"/>
      <c r="C245" s="244" t="s">
        <v>388</v>
      </c>
      <c r="D245" s="244" t="s">
        <v>245</v>
      </c>
      <c r="E245" s="245" t="s">
        <v>695</v>
      </c>
      <c r="F245" s="246" t="s">
        <v>696</v>
      </c>
      <c r="G245" s="247" t="s">
        <v>283</v>
      </c>
      <c r="H245" s="248">
        <v>2</v>
      </c>
      <c r="I245" s="249"/>
      <c r="J245" s="250">
        <f>ROUND(I245*H245,2)</f>
        <v>0</v>
      </c>
      <c r="K245" s="251"/>
      <c r="L245" s="252"/>
      <c r="M245" s="253" t="s">
        <v>1</v>
      </c>
      <c r="N245" s="254" t="s">
        <v>47</v>
      </c>
      <c r="O245" s="89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7" t="s">
        <v>248</v>
      </c>
      <c r="AT245" s="237" t="s">
        <v>245</v>
      </c>
      <c r="AU245" s="237" t="s">
        <v>92</v>
      </c>
      <c r="AY245" s="14" t="s">
        <v>156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4" t="s">
        <v>164</v>
      </c>
      <c r="BK245" s="238">
        <f>ROUND(I245*H245,2)</f>
        <v>0</v>
      </c>
      <c r="BL245" s="14" t="s">
        <v>224</v>
      </c>
      <c r="BM245" s="237" t="s">
        <v>697</v>
      </c>
    </row>
    <row r="246" s="2" customFormat="1">
      <c r="A246" s="35"/>
      <c r="B246" s="36"/>
      <c r="C246" s="37"/>
      <c r="D246" s="239" t="s">
        <v>166</v>
      </c>
      <c r="E246" s="37"/>
      <c r="F246" s="240" t="s">
        <v>696</v>
      </c>
      <c r="G246" s="37"/>
      <c r="H246" s="37"/>
      <c r="I246" s="241"/>
      <c r="J246" s="37"/>
      <c r="K246" s="37"/>
      <c r="L246" s="41"/>
      <c r="M246" s="242"/>
      <c r="N246" s="243"/>
      <c r="O246" s="89"/>
      <c r="P246" s="89"/>
      <c r="Q246" s="89"/>
      <c r="R246" s="89"/>
      <c r="S246" s="89"/>
      <c r="T246" s="90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166</v>
      </c>
      <c r="AU246" s="14" t="s">
        <v>92</v>
      </c>
    </row>
    <row r="247" s="2" customFormat="1" ht="16.5" customHeight="1">
      <c r="A247" s="35"/>
      <c r="B247" s="36"/>
      <c r="C247" s="225" t="s">
        <v>392</v>
      </c>
      <c r="D247" s="225" t="s">
        <v>159</v>
      </c>
      <c r="E247" s="226" t="s">
        <v>698</v>
      </c>
      <c r="F247" s="227" t="s">
        <v>699</v>
      </c>
      <c r="G247" s="228" t="s">
        <v>283</v>
      </c>
      <c r="H247" s="229">
        <v>1</v>
      </c>
      <c r="I247" s="230"/>
      <c r="J247" s="231">
        <f>ROUND(I247*H247,2)</f>
        <v>0</v>
      </c>
      <c r="K247" s="232"/>
      <c r="L247" s="41"/>
      <c r="M247" s="233" t="s">
        <v>1</v>
      </c>
      <c r="N247" s="234" t="s">
        <v>47</v>
      </c>
      <c r="O247" s="89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7" t="s">
        <v>224</v>
      </c>
      <c r="AT247" s="237" t="s">
        <v>159</v>
      </c>
      <c r="AU247" s="237" t="s">
        <v>92</v>
      </c>
      <c r="AY247" s="14" t="s">
        <v>156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4" t="s">
        <v>164</v>
      </c>
      <c r="BK247" s="238">
        <f>ROUND(I247*H247,2)</f>
        <v>0</v>
      </c>
      <c r="BL247" s="14" t="s">
        <v>224</v>
      </c>
      <c r="BM247" s="237" t="s">
        <v>700</v>
      </c>
    </row>
    <row r="248" s="2" customFormat="1">
      <c r="A248" s="35"/>
      <c r="B248" s="36"/>
      <c r="C248" s="37"/>
      <c r="D248" s="239" t="s">
        <v>166</v>
      </c>
      <c r="E248" s="37"/>
      <c r="F248" s="240" t="s">
        <v>699</v>
      </c>
      <c r="G248" s="37"/>
      <c r="H248" s="37"/>
      <c r="I248" s="241"/>
      <c r="J248" s="37"/>
      <c r="K248" s="37"/>
      <c r="L248" s="41"/>
      <c r="M248" s="242"/>
      <c r="N248" s="243"/>
      <c r="O248" s="89"/>
      <c r="P248" s="89"/>
      <c r="Q248" s="89"/>
      <c r="R248" s="89"/>
      <c r="S248" s="89"/>
      <c r="T248" s="90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166</v>
      </c>
      <c r="AU248" s="14" t="s">
        <v>92</v>
      </c>
    </row>
    <row r="249" s="2" customFormat="1" ht="16.5" customHeight="1">
      <c r="A249" s="35"/>
      <c r="B249" s="36"/>
      <c r="C249" s="244" t="s">
        <v>396</v>
      </c>
      <c r="D249" s="244" t="s">
        <v>245</v>
      </c>
      <c r="E249" s="245" t="s">
        <v>701</v>
      </c>
      <c r="F249" s="246" t="s">
        <v>702</v>
      </c>
      <c r="G249" s="247" t="s">
        <v>283</v>
      </c>
      <c r="H249" s="248">
        <v>1</v>
      </c>
      <c r="I249" s="249"/>
      <c r="J249" s="250">
        <f>ROUND(I249*H249,2)</f>
        <v>0</v>
      </c>
      <c r="K249" s="251"/>
      <c r="L249" s="252"/>
      <c r="M249" s="253" t="s">
        <v>1</v>
      </c>
      <c r="N249" s="254" t="s">
        <v>47</v>
      </c>
      <c r="O249" s="89"/>
      <c r="P249" s="235">
        <f>O249*H249</f>
        <v>0</v>
      </c>
      <c r="Q249" s="235">
        <v>1.0000000000000001E-05</v>
      </c>
      <c r="R249" s="235">
        <f>Q249*H249</f>
        <v>1.0000000000000001E-05</v>
      </c>
      <c r="S249" s="235">
        <v>0</v>
      </c>
      <c r="T249" s="23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7" t="s">
        <v>248</v>
      </c>
      <c r="AT249" s="237" t="s">
        <v>245</v>
      </c>
      <c r="AU249" s="237" t="s">
        <v>92</v>
      </c>
      <c r="AY249" s="14" t="s">
        <v>156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4" t="s">
        <v>164</v>
      </c>
      <c r="BK249" s="238">
        <f>ROUND(I249*H249,2)</f>
        <v>0</v>
      </c>
      <c r="BL249" s="14" t="s">
        <v>224</v>
      </c>
      <c r="BM249" s="237" t="s">
        <v>703</v>
      </c>
    </row>
    <row r="250" s="2" customFormat="1">
      <c r="A250" s="35"/>
      <c r="B250" s="36"/>
      <c r="C250" s="37"/>
      <c r="D250" s="239" t="s">
        <v>166</v>
      </c>
      <c r="E250" s="37"/>
      <c r="F250" s="240" t="s">
        <v>702</v>
      </c>
      <c r="G250" s="37"/>
      <c r="H250" s="37"/>
      <c r="I250" s="241"/>
      <c r="J250" s="37"/>
      <c r="K250" s="37"/>
      <c r="L250" s="41"/>
      <c r="M250" s="242"/>
      <c r="N250" s="243"/>
      <c r="O250" s="89"/>
      <c r="P250" s="89"/>
      <c r="Q250" s="89"/>
      <c r="R250" s="89"/>
      <c r="S250" s="89"/>
      <c r="T250" s="90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166</v>
      </c>
      <c r="AU250" s="14" t="s">
        <v>92</v>
      </c>
    </row>
    <row r="251" s="2" customFormat="1" ht="24.15" customHeight="1">
      <c r="A251" s="35"/>
      <c r="B251" s="36"/>
      <c r="C251" s="225" t="s">
        <v>403</v>
      </c>
      <c r="D251" s="225" t="s">
        <v>159</v>
      </c>
      <c r="E251" s="226" t="s">
        <v>704</v>
      </c>
      <c r="F251" s="227" t="s">
        <v>705</v>
      </c>
      <c r="G251" s="228" t="s">
        <v>283</v>
      </c>
      <c r="H251" s="229">
        <v>5</v>
      </c>
      <c r="I251" s="230"/>
      <c r="J251" s="231">
        <f>ROUND(I251*H251,2)</f>
        <v>0</v>
      </c>
      <c r="K251" s="232"/>
      <c r="L251" s="41"/>
      <c r="M251" s="233" t="s">
        <v>1</v>
      </c>
      <c r="N251" s="234" t="s">
        <v>47</v>
      </c>
      <c r="O251" s="89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7" t="s">
        <v>224</v>
      </c>
      <c r="AT251" s="237" t="s">
        <v>159</v>
      </c>
      <c r="AU251" s="237" t="s">
        <v>92</v>
      </c>
      <c r="AY251" s="14" t="s">
        <v>156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4" t="s">
        <v>164</v>
      </c>
      <c r="BK251" s="238">
        <f>ROUND(I251*H251,2)</f>
        <v>0</v>
      </c>
      <c r="BL251" s="14" t="s">
        <v>224</v>
      </c>
      <c r="BM251" s="237" t="s">
        <v>706</v>
      </c>
    </row>
    <row r="252" s="2" customFormat="1">
      <c r="A252" s="35"/>
      <c r="B252" s="36"/>
      <c r="C252" s="37"/>
      <c r="D252" s="239" t="s">
        <v>166</v>
      </c>
      <c r="E252" s="37"/>
      <c r="F252" s="240" t="s">
        <v>705</v>
      </c>
      <c r="G252" s="37"/>
      <c r="H252" s="37"/>
      <c r="I252" s="241"/>
      <c r="J252" s="37"/>
      <c r="K252" s="37"/>
      <c r="L252" s="41"/>
      <c r="M252" s="242"/>
      <c r="N252" s="243"/>
      <c r="O252" s="89"/>
      <c r="P252" s="89"/>
      <c r="Q252" s="89"/>
      <c r="R252" s="89"/>
      <c r="S252" s="89"/>
      <c r="T252" s="90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166</v>
      </c>
      <c r="AU252" s="14" t="s">
        <v>92</v>
      </c>
    </row>
    <row r="253" s="2" customFormat="1" ht="24.15" customHeight="1">
      <c r="A253" s="35"/>
      <c r="B253" s="36"/>
      <c r="C253" s="244" t="s">
        <v>407</v>
      </c>
      <c r="D253" s="244" t="s">
        <v>245</v>
      </c>
      <c r="E253" s="245" t="s">
        <v>707</v>
      </c>
      <c r="F253" s="246" t="s">
        <v>708</v>
      </c>
      <c r="G253" s="247" t="s">
        <v>283</v>
      </c>
      <c r="H253" s="248">
        <v>5</v>
      </c>
      <c r="I253" s="249"/>
      <c r="J253" s="250">
        <f>ROUND(I253*H253,2)</f>
        <v>0</v>
      </c>
      <c r="K253" s="251"/>
      <c r="L253" s="252"/>
      <c r="M253" s="253" t="s">
        <v>1</v>
      </c>
      <c r="N253" s="254" t="s">
        <v>47</v>
      </c>
      <c r="O253" s="89"/>
      <c r="P253" s="235">
        <f>O253*H253</f>
        <v>0</v>
      </c>
      <c r="Q253" s="235">
        <v>9.0000000000000006E-05</v>
      </c>
      <c r="R253" s="235">
        <f>Q253*H253</f>
        <v>0.00045000000000000004</v>
      </c>
      <c r="S253" s="235">
        <v>0</v>
      </c>
      <c r="T253" s="23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7" t="s">
        <v>248</v>
      </c>
      <c r="AT253" s="237" t="s">
        <v>245</v>
      </c>
      <c r="AU253" s="237" t="s">
        <v>92</v>
      </c>
      <c r="AY253" s="14" t="s">
        <v>156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4" t="s">
        <v>164</v>
      </c>
      <c r="BK253" s="238">
        <f>ROUND(I253*H253,2)</f>
        <v>0</v>
      </c>
      <c r="BL253" s="14" t="s">
        <v>224</v>
      </c>
      <c r="BM253" s="237" t="s">
        <v>709</v>
      </c>
    </row>
    <row r="254" s="2" customFormat="1">
      <c r="A254" s="35"/>
      <c r="B254" s="36"/>
      <c r="C254" s="37"/>
      <c r="D254" s="239" t="s">
        <v>166</v>
      </c>
      <c r="E254" s="37"/>
      <c r="F254" s="240" t="s">
        <v>708</v>
      </c>
      <c r="G254" s="37"/>
      <c r="H254" s="37"/>
      <c r="I254" s="241"/>
      <c r="J254" s="37"/>
      <c r="K254" s="37"/>
      <c r="L254" s="41"/>
      <c r="M254" s="242"/>
      <c r="N254" s="243"/>
      <c r="O254" s="89"/>
      <c r="P254" s="89"/>
      <c r="Q254" s="89"/>
      <c r="R254" s="89"/>
      <c r="S254" s="89"/>
      <c r="T254" s="90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166</v>
      </c>
      <c r="AU254" s="14" t="s">
        <v>92</v>
      </c>
    </row>
    <row r="255" s="2" customFormat="1" ht="24.15" customHeight="1">
      <c r="A255" s="35"/>
      <c r="B255" s="36"/>
      <c r="C255" s="225" t="s">
        <v>411</v>
      </c>
      <c r="D255" s="225" t="s">
        <v>159</v>
      </c>
      <c r="E255" s="226" t="s">
        <v>710</v>
      </c>
      <c r="F255" s="227" t="s">
        <v>711</v>
      </c>
      <c r="G255" s="228" t="s">
        <v>283</v>
      </c>
      <c r="H255" s="229">
        <v>1</v>
      </c>
      <c r="I255" s="230"/>
      <c r="J255" s="231">
        <f>ROUND(I255*H255,2)</f>
        <v>0</v>
      </c>
      <c r="K255" s="232"/>
      <c r="L255" s="41"/>
      <c r="M255" s="233" t="s">
        <v>1</v>
      </c>
      <c r="N255" s="234" t="s">
        <v>47</v>
      </c>
      <c r="O255" s="89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7" t="s">
        <v>224</v>
      </c>
      <c r="AT255" s="237" t="s">
        <v>159</v>
      </c>
      <c r="AU255" s="237" t="s">
        <v>92</v>
      </c>
      <c r="AY255" s="14" t="s">
        <v>156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4" t="s">
        <v>164</v>
      </c>
      <c r="BK255" s="238">
        <f>ROUND(I255*H255,2)</f>
        <v>0</v>
      </c>
      <c r="BL255" s="14" t="s">
        <v>224</v>
      </c>
      <c r="BM255" s="237" t="s">
        <v>712</v>
      </c>
    </row>
    <row r="256" s="2" customFormat="1">
      <c r="A256" s="35"/>
      <c r="B256" s="36"/>
      <c r="C256" s="37"/>
      <c r="D256" s="239" t="s">
        <v>166</v>
      </c>
      <c r="E256" s="37"/>
      <c r="F256" s="240" t="s">
        <v>711</v>
      </c>
      <c r="G256" s="37"/>
      <c r="H256" s="37"/>
      <c r="I256" s="241"/>
      <c r="J256" s="37"/>
      <c r="K256" s="37"/>
      <c r="L256" s="41"/>
      <c r="M256" s="242"/>
      <c r="N256" s="243"/>
      <c r="O256" s="89"/>
      <c r="P256" s="89"/>
      <c r="Q256" s="89"/>
      <c r="R256" s="89"/>
      <c r="S256" s="89"/>
      <c r="T256" s="90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166</v>
      </c>
      <c r="AU256" s="14" t="s">
        <v>92</v>
      </c>
    </row>
    <row r="257" s="2" customFormat="1" ht="24.15" customHeight="1">
      <c r="A257" s="35"/>
      <c r="B257" s="36"/>
      <c r="C257" s="244" t="s">
        <v>415</v>
      </c>
      <c r="D257" s="244" t="s">
        <v>245</v>
      </c>
      <c r="E257" s="245" t="s">
        <v>713</v>
      </c>
      <c r="F257" s="246" t="s">
        <v>714</v>
      </c>
      <c r="G257" s="247" t="s">
        <v>283</v>
      </c>
      <c r="H257" s="248">
        <v>1</v>
      </c>
      <c r="I257" s="249"/>
      <c r="J257" s="250">
        <f>ROUND(I257*H257,2)</f>
        <v>0</v>
      </c>
      <c r="K257" s="251"/>
      <c r="L257" s="252"/>
      <c r="M257" s="253" t="s">
        <v>1</v>
      </c>
      <c r="N257" s="254" t="s">
        <v>47</v>
      </c>
      <c r="O257" s="89"/>
      <c r="P257" s="235">
        <f>O257*H257</f>
        <v>0</v>
      </c>
      <c r="Q257" s="235">
        <v>0.00010000000000000001</v>
      </c>
      <c r="R257" s="235">
        <f>Q257*H257</f>
        <v>0.00010000000000000001</v>
      </c>
      <c r="S257" s="235">
        <v>0</v>
      </c>
      <c r="T257" s="23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7" t="s">
        <v>248</v>
      </c>
      <c r="AT257" s="237" t="s">
        <v>245</v>
      </c>
      <c r="AU257" s="237" t="s">
        <v>92</v>
      </c>
      <c r="AY257" s="14" t="s">
        <v>156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4" t="s">
        <v>164</v>
      </c>
      <c r="BK257" s="238">
        <f>ROUND(I257*H257,2)</f>
        <v>0</v>
      </c>
      <c r="BL257" s="14" t="s">
        <v>224</v>
      </c>
      <c r="BM257" s="237" t="s">
        <v>715</v>
      </c>
    </row>
    <row r="258" s="2" customFormat="1">
      <c r="A258" s="35"/>
      <c r="B258" s="36"/>
      <c r="C258" s="37"/>
      <c r="D258" s="239" t="s">
        <v>166</v>
      </c>
      <c r="E258" s="37"/>
      <c r="F258" s="240" t="s">
        <v>714</v>
      </c>
      <c r="G258" s="37"/>
      <c r="H258" s="37"/>
      <c r="I258" s="241"/>
      <c r="J258" s="37"/>
      <c r="K258" s="37"/>
      <c r="L258" s="41"/>
      <c r="M258" s="242"/>
      <c r="N258" s="243"/>
      <c r="O258" s="89"/>
      <c r="P258" s="89"/>
      <c r="Q258" s="89"/>
      <c r="R258" s="89"/>
      <c r="S258" s="89"/>
      <c r="T258" s="90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166</v>
      </c>
      <c r="AU258" s="14" t="s">
        <v>92</v>
      </c>
    </row>
    <row r="259" s="2" customFormat="1" ht="16.5" customHeight="1">
      <c r="A259" s="35"/>
      <c r="B259" s="36"/>
      <c r="C259" s="244" t="s">
        <v>419</v>
      </c>
      <c r="D259" s="244" t="s">
        <v>245</v>
      </c>
      <c r="E259" s="245" t="s">
        <v>716</v>
      </c>
      <c r="F259" s="246" t="s">
        <v>717</v>
      </c>
      <c r="G259" s="247" t="s">
        <v>283</v>
      </c>
      <c r="H259" s="248">
        <v>1</v>
      </c>
      <c r="I259" s="249"/>
      <c r="J259" s="250">
        <f>ROUND(I259*H259,2)</f>
        <v>0</v>
      </c>
      <c r="K259" s="251"/>
      <c r="L259" s="252"/>
      <c r="M259" s="253" t="s">
        <v>1</v>
      </c>
      <c r="N259" s="254" t="s">
        <v>47</v>
      </c>
      <c r="O259" s="89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7" t="s">
        <v>248</v>
      </c>
      <c r="AT259" s="237" t="s">
        <v>245</v>
      </c>
      <c r="AU259" s="237" t="s">
        <v>92</v>
      </c>
      <c r="AY259" s="14" t="s">
        <v>156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4" t="s">
        <v>164</v>
      </c>
      <c r="BK259" s="238">
        <f>ROUND(I259*H259,2)</f>
        <v>0</v>
      </c>
      <c r="BL259" s="14" t="s">
        <v>224</v>
      </c>
      <c r="BM259" s="237" t="s">
        <v>718</v>
      </c>
    </row>
    <row r="260" s="2" customFormat="1">
      <c r="A260" s="35"/>
      <c r="B260" s="36"/>
      <c r="C260" s="37"/>
      <c r="D260" s="239" t="s">
        <v>166</v>
      </c>
      <c r="E260" s="37"/>
      <c r="F260" s="240" t="s">
        <v>717</v>
      </c>
      <c r="G260" s="37"/>
      <c r="H260" s="37"/>
      <c r="I260" s="241"/>
      <c r="J260" s="37"/>
      <c r="K260" s="37"/>
      <c r="L260" s="41"/>
      <c r="M260" s="242"/>
      <c r="N260" s="243"/>
      <c r="O260" s="89"/>
      <c r="P260" s="89"/>
      <c r="Q260" s="89"/>
      <c r="R260" s="89"/>
      <c r="S260" s="89"/>
      <c r="T260" s="90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166</v>
      </c>
      <c r="AU260" s="14" t="s">
        <v>92</v>
      </c>
    </row>
    <row r="261" s="2" customFormat="1" ht="24.15" customHeight="1">
      <c r="A261" s="35"/>
      <c r="B261" s="36"/>
      <c r="C261" s="225" t="s">
        <v>423</v>
      </c>
      <c r="D261" s="225" t="s">
        <v>159</v>
      </c>
      <c r="E261" s="226" t="s">
        <v>719</v>
      </c>
      <c r="F261" s="227" t="s">
        <v>720</v>
      </c>
      <c r="G261" s="228" t="s">
        <v>283</v>
      </c>
      <c r="H261" s="229">
        <v>1</v>
      </c>
      <c r="I261" s="230"/>
      <c r="J261" s="231">
        <f>ROUND(I261*H261,2)</f>
        <v>0</v>
      </c>
      <c r="K261" s="232"/>
      <c r="L261" s="41"/>
      <c r="M261" s="233" t="s">
        <v>1</v>
      </c>
      <c r="N261" s="234" t="s">
        <v>47</v>
      </c>
      <c r="O261" s="89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7" t="s">
        <v>224</v>
      </c>
      <c r="AT261" s="237" t="s">
        <v>159</v>
      </c>
      <c r="AU261" s="237" t="s">
        <v>92</v>
      </c>
      <c r="AY261" s="14" t="s">
        <v>156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4" t="s">
        <v>164</v>
      </c>
      <c r="BK261" s="238">
        <f>ROUND(I261*H261,2)</f>
        <v>0</v>
      </c>
      <c r="BL261" s="14" t="s">
        <v>224</v>
      </c>
      <c r="BM261" s="237" t="s">
        <v>721</v>
      </c>
    </row>
    <row r="262" s="2" customFormat="1">
      <c r="A262" s="35"/>
      <c r="B262" s="36"/>
      <c r="C262" s="37"/>
      <c r="D262" s="239" t="s">
        <v>166</v>
      </c>
      <c r="E262" s="37"/>
      <c r="F262" s="240" t="s">
        <v>720</v>
      </c>
      <c r="G262" s="37"/>
      <c r="H262" s="37"/>
      <c r="I262" s="241"/>
      <c r="J262" s="37"/>
      <c r="K262" s="37"/>
      <c r="L262" s="41"/>
      <c r="M262" s="242"/>
      <c r="N262" s="243"/>
      <c r="O262" s="89"/>
      <c r="P262" s="89"/>
      <c r="Q262" s="89"/>
      <c r="R262" s="89"/>
      <c r="S262" s="89"/>
      <c r="T262" s="90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166</v>
      </c>
      <c r="AU262" s="14" t="s">
        <v>92</v>
      </c>
    </row>
    <row r="263" s="2" customFormat="1" ht="24.15" customHeight="1">
      <c r="A263" s="35"/>
      <c r="B263" s="36"/>
      <c r="C263" s="244" t="s">
        <v>427</v>
      </c>
      <c r="D263" s="244" t="s">
        <v>245</v>
      </c>
      <c r="E263" s="245" t="s">
        <v>722</v>
      </c>
      <c r="F263" s="246" t="s">
        <v>723</v>
      </c>
      <c r="G263" s="247" t="s">
        <v>283</v>
      </c>
      <c r="H263" s="248">
        <v>1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47</v>
      </c>
      <c r="O263" s="89"/>
      <c r="P263" s="235">
        <f>O263*H263</f>
        <v>0</v>
      </c>
      <c r="Q263" s="235">
        <v>9.0000000000000006E-05</v>
      </c>
      <c r="R263" s="235">
        <f>Q263*H263</f>
        <v>9.0000000000000006E-05</v>
      </c>
      <c r="S263" s="235">
        <v>0</v>
      </c>
      <c r="T263" s="23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7" t="s">
        <v>248</v>
      </c>
      <c r="AT263" s="237" t="s">
        <v>245</v>
      </c>
      <c r="AU263" s="237" t="s">
        <v>92</v>
      </c>
      <c r="AY263" s="14" t="s">
        <v>156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4" t="s">
        <v>164</v>
      </c>
      <c r="BK263" s="238">
        <f>ROUND(I263*H263,2)</f>
        <v>0</v>
      </c>
      <c r="BL263" s="14" t="s">
        <v>224</v>
      </c>
      <c r="BM263" s="237" t="s">
        <v>724</v>
      </c>
    </row>
    <row r="264" s="2" customFormat="1">
      <c r="A264" s="35"/>
      <c r="B264" s="36"/>
      <c r="C264" s="37"/>
      <c r="D264" s="239" t="s">
        <v>166</v>
      </c>
      <c r="E264" s="37"/>
      <c r="F264" s="240" t="s">
        <v>723</v>
      </c>
      <c r="G264" s="37"/>
      <c r="H264" s="37"/>
      <c r="I264" s="241"/>
      <c r="J264" s="37"/>
      <c r="K264" s="37"/>
      <c r="L264" s="41"/>
      <c r="M264" s="242"/>
      <c r="N264" s="243"/>
      <c r="O264" s="89"/>
      <c r="P264" s="89"/>
      <c r="Q264" s="89"/>
      <c r="R264" s="89"/>
      <c r="S264" s="89"/>
      <c r="T264" s="90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166</v>
      </c>
      <c r="AU264" s="14" t="s">
        <v>92</v>
      </c>
    </row>
    <row r="265" s="2" customFormat="1" ht="24.15" customHeight="1">
      <c r="A265" s="35"/>
      <c r="B265" s="36"/>
      <c r="C265" s="225" t="s">
        <v>431</v>
      </c>
      <c r="D265" s="225" t="s">
        <v>159</v>
      </c>
      <c r="E265" s="226" t="s">
        <v>725</v>
      </c>
      <c r="F265" s="227" t="s">
        <v>726</v>
      </c>
      <c r="G265" s="228" t="s">
        <v>283</v>
      </c>
      <c r="H265" s="229">
        <v>6</v>
      </c>
      <c r="I265" s="230"/>
      <c r="J265" s="231">
        <f>ROUND(I265*H265,2)</f>
        <v>0</v>
      </c>
      <c r="K265" s="232"/>
      <c r="L265" s="41"/>
      <c r="M265" s="233" t="s">
        <v>1</v>
      </c>
      <c r="N265" s="234" t="s">
        <v>47</v>
      </c>
      <c r="O265" s="89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7" t="s">
        <v>224</v>
      </c>
      <c r="AT265" s="237" t="s">
        <v>159</v>
      </c>
      <c r="AU265" s="237" t="s">
        <v>92</v>
      </c>
      <c r="AY265" s="14" t="s">
        <v>156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4" t="s">
        <v>164</v>
      </c>
      <c r="BK265" s="238">
        <f>ROUND(I265*H265,2)</f>
        <v>0</v>
      </c>
      <c r="BL265" s="14" t="s">
        <v>224</v>
      </c>
      <c r="BM265" s="237" t="s">
        <v>727</v>
      </c>
    </row>
    <row r="266" s="2" customFormat="1">
      <c r="A266" s="35"/>
      <c r="B266" s="36"/>
      <c r="C266" s="37"/>
      <c r="D266" s="239" t="s">
        <v>166</v>
      </c>
      <c r="E266" s="37"/>
      <c r="F266" s="240" t="s">
        <v>726</v>
      </c>
      <c r="G266" s="37"/>
      <c r="H266" s="37"/>
      <c r="I266" s="241"/>
      <c r="J266" s="37"/>
      <c r="K266" s="37"/>
      <c r="L266" s="41"/>
      <c r="M266" s="242"/>
      <c r="N266" s="243"/>
      <c r="O266" s="89"/>
      <c r="P266" s="89"/>
      <c r="Q266" s="89"/>
      <c r="R266" s="89"/>
      <c r="S266" s="89"/>
      <c r="T266" s="90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166</v>
      </c>
      <c r="AU266" s="14" t="s">
        <v>92</v>
      </c>
    </row>
    <row r="267" s="2" customFormat="1" ht="24.15" customHeight="1">
      <c r="A267" s="35"/>
      <c r="B267" s="36"/>
      <c r="C267" s="244" t="s">
        <v>435</v>
      </c>
      <c r="D267" s="244" t="s">
        <v>245</v>
      </c>
      <c r="E267" s="245" t="s">
        <v>728</v>
      </c>
      <c r="F267" s="246" t="s">
        <v>729</v>
      </c>
      <c r="G267" s="247" t="s">
        <v>283</v>
      </c>
      <c r="H267" s="248">
        <v>4</v>
      </c>
      <c r="I267" s="249"/>
      <c r="J267" s="250">
        <f>ROUND(I267*H267,2)</f>
        <v>0</v>
      </c>
      <c r="K267" s="251"/>
      <c r="L267" s="252"/>
      <c r="M267" s="253" t="s">
        <v>1</v>
      </c>
      <c r="N267" s="254" t="s">
        <v>47</v>
      </c>
      <c r="O267" s="89"/>
      <c r="P267" s="235">
        <f>O267*H267</f>
        <v>0</v>
      </c>
      <c r="Q267" s="235">
        <v>5.0000000000000002E-05</v>
      </c>
      <c r="R267" s="235">
        <f>Q267*H267</f>
        <v>0.00020000000000000001</v>
      </c>
      <c r="S267" s="235">
        <v>0</v>
      </c>
      <c r="T267" s="23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7" t="s">
        <v>248</v>
      </c>
      <c r="AT267" s="237" t="s">
        <v>245</v>
      </c>
      <c r="AU267" s="237" t="s">
        <v>92</v>
      </c>
      <c r="AY267" s="14" t="s">
        <v>156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4" t="s">
        <v>164</v>
      </c>
      <c r="BK267" s="238">
        <f>ROUND(I267*H267,2)</f>
        <v>0</v>
      </c>
      <c r="BL267" s="14" t="s">
        <v>224</v>
      </c>
      <c r="BM267" s="237" t="s">
        <v>730</v>
      </c>
    </row>
    <row r="268" s="2" customFormat="1">
      <c r="A268" s="35"/>
      <c r="B268" s="36"/>
      <c r="C268" s="37"/>
      <c r="D268" s="239" t="s">
        <v>166</v>
      </c>
      <c r="E268" s="37"/>
      <c r="F268" s="240" t="s">
        <v>729</v>
      </c>
      <c r="G268" s="37"/>
      <c r="H268" s="37"/>
      <c r="I268" s="241"/>
      <c r="J268" s="37"/>
      <c r="K268" s="37"/>
      <c r="L268" s="41"/>
      <c r="M268" s="242"/>
      <c r="N268" s="243"/>
      <c r="O268" s="89"/>
      <c r="P268" s="89"/>
      <c r="Q268" s="89"/>
      <c r="R268" s="89"/>
      <c r="S268" s="89"/>
      <c r="T268" s="90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166</v>
      </c>
      <c r="AU268" s="14" t="s">
        <v>92</v>
      </c>
    </row>
    <row r="269" s="2" customFormat="1" ht="24.15" customHeight="1">
      <c r="A269" s="35"/>
      <c r="B269" s="36"/>
      <c r="C269" s="244" t="s">
        <v>439</v>
      </c>
      <c r="D269" s="244" t="s">
        <v>245</v>
      </c>
      <c r="E269" s="245" t="s">
        <v>731</v>
      </c>
      <c r="F269" s="246" t="s">
        <v>732</v>
      </c>
      <c r="G269" s="247" t="s">
        <v>283</v>
      </c>
      <c r="H269" s="248">
        <v>2</v>
      </c>
      <c r="I269" s="249"/>
      <c r="J269" s="250">
        <f>ROUND(I269*H269,2)</f>
        <v>0</v>
      </c>
      <c r="K269" s="251"/>
      <c r="L269" s="252"/>
      <c r="M269" s="253" t="s">
        <v>1</v>
      </c>
      <c r="N269" s="254" t="s">
        <v>47</v>
      </c>
      <c r="O269" s="89"/>
      <c r="P269" s="235">
        <f>O269*H269</f>
        <v>0</v>
      </c>
      <c r="Q269" s="235">
        <v>5.0000000000000002E-05</v>
      </c>
      <c r="R269" s="235">
        <f>Q269*H269</f>
        <v>0.00010000000000000001</v>
      </c>
      <c r="S269" s="235">
        <v>0</v>
      </c>
      <c r="T269" s="23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7" t="s">
        <v>248</v>
      </c>
      <c r="AT269" s="237" t="s">
        <v>245</v>
      </c>
      <c r="AU269" s="237" t="s">
        <v>92</v>
      </c>
      <c r="AY269" s="14" t="s">
        <v>156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4" t="s">
        <v>164</v>
      </c>
      <c r="BK269" s="238">
        <f>ROUND(I269*H269,2)</f>
        <v>0</v>
      </c>
      <c r="BL269" s="14" t="s">
        <v>224</v>
      </c>
      <c r="BM269" s="237" t="s">
        <v>733</v>
      </c>
    </row>
    <row r="270" s="2" customFormat="1">
      <c r="A270" s="35"/>
      <c r="B270" s="36"/>
      <c r="C270" s="37"/>
      <c r="D270" s="239" t="s">
        <v>166</v>
      </c>
      <c r="E270" s="37"/>
      <c r="F270" s="240" t="s">
        <v>732</v>
      </c>
      <c r="G270" s="37"/>
      <c r="H270" s="37"/>
      <c r="I270" s="241"/>
      <c r="J270" s="37"/>
      <c r="K270" s="37"/>
      <c r="L270" s="41"/>
      <c r="M270" s="242"/>
      <c r="N270" s="243"/>
      <c r="O270" s="89"/>
      <c r="P270" s="89"/>
      <c r="Q270" s="89"/>
      <c r="R270" s="89"/>
      <c r="S270" s="89"/>
      <c r="T270" s="90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166</v>
      </c>
      <c r="AU270" s="14" t="s">
        <v>92</v>
      </c>
    </row>
    <row r="271" s="2" customFormat="1" ht="24.15" customHeight="1">
      <c r="A271" s="35"/>
      <c r="B271" s="36"/>
      <c r="C271" s="225" t="s">
        <v>443</v>
      </c>
      <c r="D271" s="225" t="s">
        <v>159</v>
      </c>
      <c r="E271" s="226" t="s">
        <v>734</v>
      </c>
      <c r="F271" s="227" t="s">
        <v>735</v>
      </c>
      <c r="G271" s="228" t="s">
        <v>283</v>
      </c>
      <c r="H271" s="229">
        <v>1</v>
      </c>
      <c r="I271" s="230"/>
      <c r="J271" s="231">
        <f>ROUND(I271*H271,2)</f>
        <v>0</v>
      </c>
      <c r="K271" s="232"/>
      <c r="L271" s="41"/>
      <c r="M271" s="233" t="s">
        <v>1</v>
      </c>
      <c r="N271" s="234" t="s">
        <v>47</v>
      </c>
      <c r="O271" s="89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7" t="s">
        <v>224</v>
      </c>
      <c r="AT271" s="237" t="s">
        <v>159</v>
      </c>
      <c r="AU271" s="237" t="s">
        <v>92</v>
      </c>
      <c r="AY271" s="14" t="s">
        <v>156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4" t="s">
        <v>164</v>
      </c>
      <c r="BK271" s="238">
        <f>ROUND(I271*H271,2)</f>
        <v>0</v>
      </c>
      <c r="BL271" s="14" t="s">
        <v>224</v>
      </c>
      <c r="BM271" s="237" t="s">
        <v>736</v>
      </c>
    </row>
    <row r="272" s="2" customFormat="1">
      <c r="A272" s="35"/>
      <c r="B272" s="36"/>
      <c r="C272" s="37"/>
      <c r="D272" s="239" t="s">
        <v>166</v>
      </c>
      <c r="E272" s="37"/>
      <c r="F272" s="240" t="s">
        <v>735</v>
      </c>
      <c r="G272" s="37"/>
      <c r="H272" s="37"/>
      <c r="I272" s="241"/>
      <c r="J272" s="37"/>
      <c r="K272" s="37"/>
      <c r="L272" s="41"/>
      <c r="M272" s="242"/>
      <c r="N272" s="243"/>
      <c r="O272" s="89"/>
      <c r="P272" s="89"/>
      <c r="Q272" s="89"/>
      <c r="R272" s="89"/>
      <c r="S272" s="89"/>
      <c r="T272" s="90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166</v>
      </c>
      <c r="AU272" s="14" t="s">
        <v>92</v>
      </c>
    </row>
    <row r="273" s="2" customFormat="1" ht="21.75" customHeight="1">
      <c r="A273" s="35"/>
      <c r="B273" s="36"/>
      <c r="C273" s="244" t="s">
        <v>450</v>
      </c>
      <c r="D273" s="244" t="s">
        <v>245</v>
      </c>
      <c r="E273" s="245" t="s">
        <v>737</v>
      </c>
      <c r="F273" s="246" t="s">
        <v>738</v>
      </c>
      <c r="G273" s="247" t="s">
        <v>283</v>
      </c>
      <c r="H273" s="248">
        <v>1</v>
      </c>
      <c r="I273" s="249"/>
      <c r="J273" s="250">
        <f>ROUND(I273*H273,2)</f>
        <v>0</v>
      </c>
      <c r="K273" s="251"/>
      <c r="L273" s="252"/>
      <c r="M273" s="253" t="s">
        <v>1</v>
      </c>
      <c r="N273" s="254" t="s">
        <v>47</v>
      </c>
      <c r="O273" s="89"/>
      <c r="P273" s="235">
        <f>O273*H273</f>
        <v>0</v>
      </c>
      <c r="Q273" s="235">
        <v>5.0000000000000002E-05</v>
      </c>
      <c r="R273" s="235">
        <f>Q273*H273</f>
        <v>5.0000000000000002E-05</v>
      </c>
      <c r="S273" s="235">
        <v>0</v>
      </c>
      <c r="T273" s="23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7" t="s">
        <v>248</v>
      </c>
      <c r="AT273" s="237" t="s">
        <v>245</v>
      </c>
      <c r="AU273" s="237" t="s">
        <v>92</v>
      </c>
      <c r="AY273" s="14" t="s">
        <v>156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4" t="s">
        <v>164</v>
      </c>
      <c r="BK273" s="238">
        <f>ROUND(I273*H273,2)</f>
        <v>0</v>
      </c>
      <c r="BL273" s="14" t="s">
        <v>224</v>
      </c>
      <c r="BM273" s="237" t="s">
        <v>739</v>
      </c>
    </row>
    <row r="274" s="2" customFormat="1">
      <c r="A274" s="35"/>
      <c r="B274" s="36"/>
      <c r="C274" s="37"/>
      <c r="D274" s="239" t="s">
        <v>166</v>
      </c>
      <c r="E274" s="37"/>
      <c r="F274" s="240" t="s">
        <v>738</v>
      </c>
      <c r="G274" s="37"/>
      <c r="H274" s="37"/>
      <c r="I274" s="241"/>
      <c r="J274" s="37"/>
      <c r="K274" s="37"/>
      <c r="L274" s="41"/>
      <c r="M274" s="242"/>
      <c r="N274" s="243"/>
      <c r="O274" s="89"/>
      <c r="P274" s="89"/>
      <c r="Q274" s="89"/>
      <c r="R274" s="89"/>
      <c r="S274" s="89"/>
      <c r="T274" s="90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166</v>
      </c>
      <c r="AU274" s="14" t="s">
        <v>92</v>
      </c>
    </row>
    <row r="275" s="2" customFormat="1" ht="24.15" customHeight="1">
      <c r="A275" s="35"/>
      <c r="B275" s="36"/>
      <c r="C275" s="225" t="s">
        <v>454</v>
      </c>
      <c r="D275" s="225" t="s">
        <v>159</v>
      </c>
      <c r="E275" s="226" t="s">
        <v>740</v>
      </c>
      <c r="F275" s="227" t="s">
        <v>741</v>
      </c>
      <c r="G275" s="228" t="s">
        <v>283</v>
      </c>
      <c r="H275" s="229">
        <v>6</v>
      </c>
      <c r="I275" s="230"/>
      <c r="J275" s="231">
        <f>ROUND(I275*H275,2)</f>
        <v>0</v>
      </c>
      <c r="K275" s="232"/>
      <c r="L275" s="41"/>
      <c r="M275" s="233" t="s">
        <v>1</v>
      </c>
      <c r="N275" s="234" t="s">
        <v>47</v>
      </c>
      <c r="O275" s="89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7" t="s">
        <v>224</v>
      </c>
      <c r="AT275" s="237" t="s">
        <v>159</v>
      </c>
      <c r="AU275" s="237" t="s">
        <v>92</v>
      </c>
      <c r="AY275" s="14" t="s">
        <v>156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4" t="s">
        <v>164</v>
      </c>
      <c r="BK275" s="238">
        <f>ROUND(I275*H275,2)</f>
        <v>0</v>
      </c>
      <c r="BL275" s="14" t="s">
        <v>224</v>
      </c>
      <c r="BM275" s="237" t="s">
        <v>742</v>
      </c>
    </row>
    <row r="276" s="2" customFormat="1">
      <c r="A276" s="35"/>
      <c r="B276" s="36"/>
      <c r="C276" s="37"/>
      <c r="D276" s="239" t="s">
        <v>166</v>
      </c>
      <c r="E276" s="37"/>
      <c r="F276" s="240" t="s">
        <v>741</v>
      </c>
      <c r="G276" s="37"/>
      <c r="H276" s="37"/>
      <c r="I276" s="241"/>
      <c r="J276" s="37"/>
      <c r="K276" s="37"/>
      <c r="L276" s="41"/>
      <c r="M276" s="242"/>
      <c r="N276" s="243"/>
      <c r="O276" s="89"/>
      <c r="P276" s="89"/>
      <c r="Q276" s="89"/>
      <c r="R276" s="89"/>
      <c r="S276" s="89"/>
      <c r="T276" s="90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166</v>
      </c>
      <c r="AU276" s="14" t="s">
        <v>92</v>
      </c>
    </row>
    <row r="277" s="2" customFormat="1" ht="24.15" customHeight="1">
      <c r="A277" s="35"/>
      <c r="B277" s="36"/>
      <c r="C277" s="244" t="s">
        <v>458</v>
      </c>
      <c r="D277" s="244" t="s">
        <v>245</v>
      </c>
      <c r="E277" s="245" t="s">
        <v>743</v>
      </c>
      <c r="F277" s="246" t="s">
        <v>744</v>
      </c>
      <c r="G277" s="247" t="s">
        <v>283</v>
      </c>
      <c r="H277" s="248">
        <v>6</v>
      </c>
      <c r="I277" s="249"/>
      <c r="J277" s="250">
        <f>ROUND(I277*H277,2)</f>
        <v>0</v>
      </c>
      <c r="K277" s="251"/>
      <c r="L277" s="252"/>
      <c r="M277" s="253" t="s">
        <v>1</v>
      </c>
      <c r="N277" s="254" t="s">
        <v>47</v>
      </c>
      <c r="O277" s="89"/>
      <c r="P277" s="235">
        <f>O277*H277</f>
        <v>0</v>
      </c>
      <c r="Q277" s="235">
        <v>5.0000000000000002E-05</v>
      </c>
      <c r="R277" s="235">
        <f>Q277*H277</f>
        <v>0.00030000000000000003</v>
      </c>
      <c r="S277" s="235">
        <v>0</v>
      </c>
      <c r="T277" s="23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7" t="s">
        <v>248</v>
      </c>
      <c r="AT277" s="237" t="s">
        <v>245</v>
      </c>
      <c r="AU277" s="237" t="s">
        <v>92</v>
      </c>
      <c r="AY277" s="14" t="s">
        <v>156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4" t="s">
        <v>164</v>
      </c>
      <c r="BK277" s="238">
        <f>ROUND(I277*H277,2)</f>
        <v>0</v>
      </c>
      <c r="BL277" s="14" t="s">
        <v>224</v>
      </c>
      <c r="BM277" s="237" t="s">
        <v>745</v>
      </c>
    </row>
    <row r="278" s="2" customFormat="1">
      <c r="A278" s="35"/>
      <c r="B278" s="36"/>
      <c r="C278" s="37"/>
      <c r="D278" s="239" t="s">
        <v>166</v>
      </c>
      <c r="E278" s="37"/>
      <c r="F278" s="240" t="s">
        <v>744</v>
      </c>
      <c r="G278" s="37"/>
      <c r="H278" s="37"/>
      <c r="I278" s="241"/>
      <c r="J278" s="37"/>
      <c r="K278" s="37"/>
      <c r="L278" s="41"/>
      <c r="M278" s="242"/>
      <c r="N278" s="243"/>
      <c r="O278" s="89"/>
      <c r="P278" s="89"/>
      <c r="Q278" s="89"/>
      <c r="R278" s="89"/>
      <c r="S278" s="89"/>
      <c r="T278" s="90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166</v>
      </c>
      <c r="AU278" s="14" t="s">
        <v>92</v>
      </c>
    </row>
    <row r="279" s="2" customFormat="1" ht="24.15" customHeight="1">
      <c r="A279" s="35"/>
      <c r="B279" s="36"/>
      <c r="C279" s="225" t="s">
        <v>462</v>
      </c>
      <c r="D279" s="225" t="s">
        <v>159</v>
      </c>
      <c r="E279" s="226" t="s">
        <v>746</v>
      </c>
      <c r="F279" s="227" t="s">
        <v>747</v>
      </c>
      <c r="G279" s="228" t="s">
        <v>283</v>
      </c>
      <c r="H279" s="229">
        <v>1</v>
      </c>
      <c r="I279" s="230"/>
      <c r="J279" s="231">
        <f>ROUND(I279*H279,2)</f>
        <v>0</v>
      </c>
      <c r="K279" s="232"/>
      <c r="L279" s="41"/>
      <c r="M279" s="233" t="s">
        <v>1</v>
      </c>
      <c r="N279" s="234" t="s">
        <v>47</v>
      </c>
      <c r="O279" s="89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7" t="s">
        <v>224</v>
      </c>
      <c r="AT279" s="237" t="s">
        <v>159</v>
      </c>
      <c r="AU279" s="237" t="s">
        <v>92</v>
      </c>
      <c r="AY279" s="14" t="s">
        <v>156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4" t="s">
        <v>164</v>
      </c>
      <c r="BK279" s="238">
        <f>ROUND(I279*H279,2)</f>
        <v>0</v>
      </c>
      <c r="BL279" s="14" t="s">
        <v>224</v>
      </c>
      <c r="BM279" s="237" t="s">
        <v>748</v>
      </c>
    </row>
    <row r="280" s="2" customFormat="1">
      <c r="A280" s="35"/>
      <c r="B280" s="36"/>
      <c r="C280" s="37"/>
      <c r="D280" s="239" t="s">
        <v>166</v>
      </c>
      <c r="E280" s="37"/>
      <c r="F280" s="240" t="s">
        <v>747</v>
      </c>
      <c r="G280" s="37"/>
      <c r="H280" s="37"/>
      <c r="I280" s="241"/>
      <c r="J280" s="37"/>
      <c r="K280" s="37"/>
      <c r="L280" s="41"/>
      <c r="M280" s="242"/>
      <c r="N280" s="243"/>
      <c r="O280" s="89"/>
      <c r="P280" s="89"/>
      <c r="Q280" s="89"/>
      <c r="R280" s="89"/>
      <c r="S280" s="89"/>
      <c r="T280" s="90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166</v>
      </c>
      <c r="AU280" s="14" t="s">
        <v>92</v>
      </c>
    </row>
    <row r="281" s="2" customFormat="1" ht="24.15" customHeight="1">
      <c r="A281" s="35"/>
      <c r="B281" s="36"/>
      <c r="C281" s="244" t="s">
        <v>466</v>
      </c>
      <c r="D281" s="244" t="s">
        <v>245</v>
      </c>
      <c r="E281" s="245" t="s">
        <v>749</v>
      </c>
      <c r="F281" s="246" t="s">
        <v>750</v>
      </c>
      <c r="G281" s="247" t="s">
        <v>283</v>
      </c>
      <c r="H281" s="248">
        <v>1</v>
      </c>
      <c r="I281" s="249"/>
      <c r="J281" s="250">
        <f>ROUND(I281*H281,2)</f>
        <v>0</v>
      </c>
      <c r="K281" s="251"/>
      <c r="L281" s="252"/>
      <c r="M281" s="253" t="s">
        <v>1</v>
      </c>
      <c r="N281" s="254" t="s">
        <v>47</v>
      </c>
      <c r="O281" s="89"/>
      <c r="P281" s="235">
        <f>O281*H281</f>
        <v>0</v>
      </c>
      <c r="Q281" s="235">
        <v>5.0000000000000002E-05</v>
      </c>
      <c r="R281" s="235">
        <f>Q281*H281</f>
        <v>5.0000000000000002E-05</v>
      </c>
      <c r="S281" s="235">
        <v>0</v>
      </c>
      <c r="T281" s="23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7" t="s">
        <v>248</v>
      </c>
      <c r="AT281" s="237" t="s">
        <v>245</v>
      </c>
      <c r="AU281" s="237" t="s">
        <v>92</v>
      </c>
      <c r="AY281" s="14" t="s">
        <v>156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4" t="s">
        <v>164</v>
      </c>
      <c r="BK281" s="238">
        <f>ROUND(I281*H281,2)</f>
        <v>0</v>
      </c>
      <c r="BL281" s="14" t="s">
        <v>224</v>
      </c>
      <c r="BM281" s="237" t="s">
        <v>751</v>
      </c>
    </row>
    <row r="282" s="2" customFormat="1">
      <c r="A282" s="35"/>
      <c r="B282" s="36"/>
      <c r="C282" s="37"/>
      <c r="D282" s="239" t="s">
        <v>166</v>
      </c>
      <c r="E282" s="37"/>
      <c r="F282" s="240" t="s">
        <v>750</v>
      </c>
      <c r="G282" s="37"/>
      <c r="H282" s="37"/>
      <c r="I282" s="241"/>
      <c r="J282" s="37"/>
      <c r="K282" s="37"/>
      <c r="L282" s="41"/>
      <c r="M282" s="242"/>
      <c r="N282" s="243"/>
      <c r="O282" s="89"/>
      <c r="P282" s="89"/>
      <c r="Q282" s="89"/>
      <c r="R282" s="89"/>
      <c r="S282" s="89"/>
      <c r="T282" s="90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166</v>
      </c>
      <c r="AU282" s="14" t="s">
        <v>92</v>
      </c>
    </row>
    <row r="283" s="2" customFormat="1" ht="16.5" customHeight="1">
      <c r="A283" s="35"/>
      <c r="B283" s="36"/>
      <c r="C283" s="244" t="s">
        <v>470</v>
      </c>
      <c r="D283" s="244" t="s">
        <v>245</v>
      </c>
      <c r="E283" s="245" t="s">
        <v>752</v>
      </c>
      <c r="F283" s="246" t="s">
        <v>753</v>
      </c>
      <c r="G283" s="247" t="s">
        <v>283</v>
      </c>
      <c r="H283" s="248">
        <v>20</v>
      </c>
      <c r="I283" s="249"/>
      <c r="J283" s="250">
        <f>ROUND(I283*H283,2)</f>
        <v>0</v>
      </c>
      <c r="K283" s="251"/>
      <c r="L283" s="252"/>
      <c r="M283" s="253" t="s">
        <v>1</v>
      </c>
      <c r="N283" s="254" t="s">
        <v>47</v>
      </c>
      <c r="O283" s="89"/>
      <c r="P283" s="235">
        <f>O283*H283</f>
        <v>0</v>
      </c>
      <c r="Q283" s="235">
        <v>3.0000000000000001E-05</v>
      </c>
      <c r="R283" s="235">
        <f>Q283*H283</f>
        <v>0.00060000000000000006</v>
      </c>
      <c r="S283" s="235">
        <v>0</v>
      </c>
      <c r="T283" s="23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7" t="s">
        <v>248</v>
      </c>
      <c r="AT283" s="237" t="s">
        <v>245</v>
      </c>
      <c r="AU283" s="237" t="s">
        <v>92</v>
      </c>
      <c r="AY283" s="14" t="s">
        <v>156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4" t="s">
        <v>164</v>
      </c>
      <c r="BK283" s="238">
        <f>ROUND(I283*H283,2)</f>
        <v>0</v>
      </c>
      <c r="BL283" s="14" t="s">
        <v>224</v>
      </c>
      <c r="BM283" s="237" t="s">
        <v>754</v>
      </c>
    </row>
    <row r="284" s="2" customFormat="1">
      <c r="A284" s="35"/>
      <c r="B284" s="36"/>
      <c r="C284" s="37"/>
      <c r="D284" s="239" t="s">
        <v>166</v>
      </c>
      <c r="E284" s="37"/>
      <c r="F284" s="240" t="s">
        <v>753</v>
      </c>
      <c r="G284" s="37"/>
      <c r="H284" s="37"/>
      <c r="I284" s="241"/>
      <c r="J284" s="37"/>
      <c r="K284" s="37"/>
      <c r="L284" s="41"/>
      <c r="M284" s="242"/>
      <c r="N284" s="243"/>
      <c r="O284" s="89"/>
      <c r="P284" s="89"/>
      <c r="Q284" s="89"/>
      <c r="R284" s="89"/>
      <c r="S284" s="89"/>
      <c r="T284" s="90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166</v>
      </c>
      <c r="AU284" s="14" t="s">
        <v>92</v>
      </c>
    </row>
    <row r="285" s="2" customFormat="1" ht="24.15" customHeight="1">
      <c r="A285" s="35"/>
      <c r="B285" s="36"/>
      <c r="C285" s="225" t="s">
        <v>474</v>
      </c>
      <c r="D285" s="225" t="s">
        <v>159</v>
      </c>
      <c r="E285" s="226" t="s">
        <v>755</v>
      </c>
      <c r="F285" s="227" t="s">
        <v>756</v>
      </c>
      <c r="G285" s="228" t="s">
        <v>283</v>
      </c>
      <c r="H285" s="229">
        <v>2</v>
      </c>
      <c r="I285" s="230"/>
      <c r="J285" s="231">
        <f>ROUND(I285*H285,2)</f>
        <v>0</v>
      </c>
      <c r="K285" s="232"/>
      <c r="L285" s="41"/>
      <c r="M285" s="233" t="s">
        <v>1</v>
      </c>
      <c r="N285" s="234" t="s">
        <v>47</v>
      </c>
      <c r="O285" s="89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7" t="s">
        <v>224</v>
      </c>
      <c r="AT285" s="237" t="s">
        <v>159</v>
      </c>
      <c r="AU285" s="237" t="s">
        <v>92</v>
      </c>
      <c r="AY285" s="14" t="s">
        <v>156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4" t="s">
        <v>164</v>
      </c>
      <c r="BK285" s="238">
        <f>ROUND(I285*H285,2)</f>
        <v>0</v>
      </c>
      <c r="BL285" s="14" t="s">
        <v>224</v>
      </c>
      <c r="BM285" s="237" t="s">
        <v>757</v>
      </c>
    </row>
    <row r="286" s="2" customFormat="1">
      <c r="A286" s="35"/>
      <c r="B286" s="36"/>
      <c r="C286" s="37"/>
      <c r="D286" s="239" t="s">
        <v>166</v>
      </c>
      <c r="E286" s="37"/>
      <c r="F286" s="240" t="s">
        <v>756</v>
      </c>
      <c r="G286" s="37"/>
      <c r="H286" s="37"/>
      <c r="I286" s="241"/>
      <c r="J286" s="37"/>
      <c r="K286" s="37"/>
      <c r="L286" s="41"/>
      <c r="M286" s="242"/>
      <c r="N286" s="243"/>
      <c r="O286" s="89"/>
      <c r="P286" s="89"/>
      <c r="Q286" s="89"/>
      <c r="R286" s="89"/>
      <c r="S286" s="89"/>
      <c r="T286" s="90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166</v>
      </c>
      <c r="AU286" s="14" t="s">
        <v>92</v>
      </c>
    </row>
    <row r="287" s="2" customFormat="1" ht="24.15" customHeight="1">
      <c r="A287" s="35"/>
      <c r="B287" s="36"/>
      <c r="C287" s="244" t="s">
        <v>478</v>
      </c>
      <c r="D287" s="244" t="s">
        <v>245</v>
      </c>
      <c r="E287" s="245" t="s">
        <v>758</v>
      </c>
      <c r="F287" s="246" t="s">
        <v>759</v>
      </c>
      <c r="G287" s="247" t="s">
        <v>283</v>
      </c>
      <c r="H287" s="248">
        <v>2</v>
      </c>
      <c r="I287" s="249"/>
      <c r="J287" s="250">
        <f>ROUND(I287*H287,2)</f>
        <v>0</v>
      </c>
      <c r="K287" s="251"/>
      <c r="L287" s="252"/>
      <c r="M287" s="253" t="s">
        <v>1</v>
      </c>
      <c r="N287" s="254" t="s">
        <v>47</v>
      </c>
      <c r="O287" s="89"/>
      <c r="P287" s="235">
        <f>O287*H287</f>
        <v>0</v>
      </c>
      <c r="Q287" s="235">
        <v>0.0010499999999999999</v>
      </c>
      <c r="R287" s="235">
        <f>Q287*H287</f>
        <v>0.0020999999999999999</v>
      </c>
      <c r="S287" s="235">
        <v>0</v>
      </c>
      <c r="T287" s="23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7" t="s">
        <v>248</v>
      </c>
      <c r="AT287" s="237" t="s">
        <v>245</v>
      </c>
      <c r="AU287" s="237" t="s">
        <v>92</v>
      </c>
      <c r="AY287" s="14" t="s">
        <v>156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4" t="s">
        <v>164</v>
      </c>
      <c r="BK287" s="238">
        <f>ROUND(I287*H287,2)</f>
        <v>0</v>
      </c>
      <c r="BL287" s="14" t="s">
        <v>224</v>
      </c>
      <c r="BM287" s="237" t="s">
        <v>760</v>
      </c>
    </row>
    <row r="288" s="2" customFormat="1">
      <c r="A288" s="35"/>
      <c r="B288" s="36"/>
      <c r="C288" s="37"/>
      <c r="D288" s="239" t="s">
        <v>166</v>
      </c>
      <c r="E288" s="37"/>
      <c r="F288" s="240" t="s">
        <v>759</v>
      </c>
      <c r="G288" s="37"/>
      <c r="H288" s="37"/>
      <c r="I288" s="241"/>
      <c r="J288" s="37"/>
      <c r="K288" s="37"/>
      <c r="L288" s="41"/>
      <c r="M288" s="242"/>
      <c r="N288" s="243"/>
      <c r="O288" s="89"/>
      <c r="P288" s="89"/>
      <c r="Q288" s="89"/>
      <c r="R288" s="89"/>
      <c r="S288" s="89"/>
      <c r="T288" s="90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166</v>
      </c>
      <c r="AU288" s="14" t="s">
        <v>92</v>
      </c>
    </row>
    <row r="289" s="2" customFormat="1">
      <c r="A289" s="35"/>
      <c r="B289" s="36"/>
      <c r="C289" s="37"/>
      <c r="D289" s="239" t="s">
        <v>577</v>
      </c>
      <c r="E289" s="37"/>
      <c r="F289" s="259" t="s">
        <v>761</v>
      </c>
      <c r="G289" s="37"/>
      <c r="H289" s="37"/>
      <c r="I289" s="241"/>
      <c r="J289" s="37"/>
      <c r="K289" s="37"/>
      <c r="L289" s="41"/>
      <c r="M289" s="242"/>
      <c r="N289" s="243"/>
      <c r="O289" s="89"/>
      <c r="P289" s="89"/>
      <c r="Q289" s="89"/>
      <c r="R289" s="89"/>
      <c r="S289" s="89"/>
      <c r="T289" s="90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577</v>
      </c>
      <c r="AU289" s="14" t="s">
        <v>92</v>
      </c>
    </row>
    <row r="290" s="2" customFormat="1" ht="24.15" customHeight="1">
      <c r="A290" s="35"/>
      <c r="B290" s="36"/>
      <c r="C290" s="225" t="s">
        <v>482</v>
      </c>
      <c r="D290" s="225" t="s">
        <v>159</v>
      </c>
      <c r="E290" s="226" t="s">
        <v>762</v>
      </c>
      <c r="F290" s="227" t="s">
        <v>763</v>
      </c>
      <c r="G290" s="228" t="s">
        <v>283</v>
      </c>
      <c r="H290" s="229">
        <v>1</v>
      </c>
      <c r="I290" s="230"/>
      <c r="J290" s="231">
        <f>ROUND(I290*H290,2)</f>
        <v>0</v>
      </c>
      <c r="K290" s="232"/>
      <c r="L290" s="41"/>
      <c r="M290" s="233" t="s">
        <v>1</v>
      </c>
      <c r="N290" s="234" t="s">
        <v>47</v>
      </c>
      <c r="O290" s="89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7" t="s">
        <v>224</v>
      </c>
      <c r="AT290" s="237" t="s">
        <v>159</v>
      </c>
      <c r="AU290" s="237" t="s">
        <v>92</v>
      </c>
      <c r="AY290" s="14" t="s">
        <v>156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4" t="s">
        <v>164</v>
      </c>
      <c r="BK290" s="238">
        <f>ROUND(I290*H290,2)</f>
        <v>0</v>
      </c>
      <c r="BL290" s="14" t="s">
        <v>224</v>
      </c>
      <c r="BM290" s="237" t="s">
        <v>764</v>
      </c>
    </row>
    <row r="291" s="2" customFormat="1">
      <c r="A291" s="35"/>
      <c r="B291" s="36"/>
      <c r="C291" s="37"/>
      <c r="D291" s="239" t="s">
        <v>166</v>
      </c>
      <c r="E291" s="37"/>
      <c r="F291" s="240" t="s">
        <v>763</v>
      </c>
      <c r="G291" s="37"/>
      <c r="H291" s="37"/>
      <c r="I291" s="241"/>
      <c r="J291" s="37"/>
      <c r="K291" s="37"/>
      <c r="L291" s="41"/>
      <c r="M291" s="242"/>
      <c r="N291" s="243"/>
      <c r="O291" s="89"/>
      <c r="P291" s="89"/>
      <c r="Q291" s="89"/>
      <c r="R291" s="89"/>
      <c r="S291" s="89"/>
      <c r="T291" s="90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166</v>
      </c>
      <c r="AU291" s="14" t="s">
        <v>92</v>
      </c>
    </row>
    <row r="292" s="2" customFormat="1" ht="16.5" customHeight="1">
      <c r="A292" s="35"/>
      <c r="B292" s="36"/>
      <c r="C292" s="244" t="s">
        <v>486</v>
      </c>
      <c r="D292" s="244" t="s">
        <v>245</v>
      </c>
      <c r="E292" s="245" t="s">
        <v>765</v>
      </c>
      <c r="F292" s="246" t="s">
        <v>766</v>
      </c>
      <c r="G292" s="247" t="s">
        <v>283</v>
      </c>
      <c r="H292" s="248">
        <v>1</v>
      </c>
      <c r="I292" s="249"/>
      <c r="J292" s="250">
        <f>ROUND(I292*H292,2)</f>
        <v>0</v>
      </c>
      <c r="K292" s="251"/>
      <c r="L292" s="252"/>
      <c r="M292" s="253" t="s">
        <v>1</v>
      </c>
      <c r="N292" s="254" t="s">
        <v>47</v>
      </c>
      <c r="O292" s="89"/>
      <c r="P292" s="235">
        <f>O292*H292</f>
        <v>0</v>
      </c>
      <c r="Q292" s="235">
        <v>0.00042999999999999999</v>
      </c>
      <c r="R292" s="235">
        <f>Q292*H292</f>
        <v>0.00042999999999999999</v>
      </c>
      <c r="S292" s="235">
        <v>0</v>
      </c>
      <c r="T292" s="23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7" t="s">
        <v>248</v>
      </c>
      <c r="AT292" s="237" t="s">
        <v>245</v>
      </c>
      <c r="AU292" s="237" t="s">
        <v>92</v>
      </c>
      <c r="AY292" s="14" t="s">
        <v>156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4" t="s">
        <v>164</v>
      </c>
      <c r="BK292" s="238">
        <f>ROUND(I292*H292,2)</f>
        <v>0</v>
      </c>
      <c r="BL292" s="14" t="s">
        <v>224</v>
      </c>
      <c r="BM292" s="237" t="s">
        <v>767</v>
      </c>
    </row>
    <row r="293" s="2" customFormat="1">
      <c r="A293" s="35"/>
      <c r="B293" s="36"/>
      <c r="C293" s="37"/>
      <c r="D293" s="239" t="s">
        <v>166</v>
      </c>
      <c r="E293" s="37"/>
      <c r="F293" s="240" t="s">
        <v>766</v>
      </c>
      <c r="G293" s="37"/>
      <c r="H293" s="37"/>
      <c r="I293" s="241"/>
      <c r="J293" s="37"/>
      <c r="K293" s="37"/>
      <c r="L293" s="41"/>
      <c r="M293" s="242"/>
      <c r="N293" s="243"/>
      <c r="O293" s="89"/>
      <c r="P293" s="89"/>
      <c r="Q293" s="89"/>
      <c r="R293" s="89"/>
      <c r="S293" s="89"/>
      <c r="T293" s="90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166</v>
      </c>
      <c r="AU293" s="14" t="s">
        <v>92</v>
      </c>
    </row>
    <row r="294" s="2" customFormat="1" ht="16.5" customHeight="1">
      <c r="A294" s="35"/>
      <c r="B294" s="36"/>
      <c r="C294" s="244" t="s">
        <v>490</v>
      </c>
      <c r="D294" s="244" t="s">
        <v>245</v>
      </c>
      <c r="E294" s="245" t="s">
        <v>768</v>
      </c>
      <c r="F294" s="246" t="s">
        <v>769</v>
      </c>
      <c r="G294" s="247" t="s">
        <v>283</v>
      </c>
      <c r="H294" s="248">
        <v>2</v>
      </c>
      <c r="I294" s="249"/>
      <c r="J294" s="250">
        <f>ROUND(I294*H294,2)</f>
        <v>0</v>
      </c>
      <c r="K294" s="251"/>
      <c r="L294" s="252"/>
      <c r="M294" s="253" t="s">
        <v>1</v>
      </c>
      <c r="N294" s="254" t="s">
        <v>47</v>
      </c>
      <c r="O294" s="89"/>
      <c r="P294" s="235">
        <f>O294*H294</f>
        <v>0</v>
      </c>
      <c r="Q294" s="235">
        <v>3.0000000000000001E-05</v>
      </c>
      <c r="R294" s="235">
        <f>Q294*H294</f>
        <v>6.0000000000000002E-05</v>
      </c>
      <c r="S294" s="235">
        <v>0</v>
      </c>
      <c r="T294" s="23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7" t="s">
        <v>248</v>
      </c>
      <c r="AT294" s="237" t="s">
        <v>245</v>
      </c>
      <c r="AU294" s="237" t="s">
        <v>92</v>
      </c>
      <c r="AY294" s="14" t="s">
        <v>156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4" t="s">
        <v>164</v>
      </c>
      <c r="BK294" s="238">
        <f>ROUND(I294*H294,2)</f>
        <v>0</v>
      </c>
      <c r="BL294" s="14" t="s">
        <v>224</v>
      </c>
      <c r="BM294" s="237" t="s">
        <v>770</v>
      </c>
    </row>
    <row r="295" s="2" customFormat="1">
      <c r="A295" s="35"/>
      <c r="B295" s="36"/>
      <c r="C295" s="37"/>
      <c r="D295" s="239" t="s">
        <v>166</v>
      </c>
      <c r="E295" s="37"/>
      <c r="F295" s="240" t="s">
        <v>769</v>
      </c>
      <c r="G295" s="37"/>
      <c r="H295" s="37"/>
      <c r="I295" s="241"/>
      <c r="J295" s="37"/>
      <c r="K295" s="37"/>
      <c r="L295" s="41"/>
      <c r="M295" s="242"/>
      <c r="N295" s="243"/>
      <c r="O295" s="89"/>
      <c r="P295" s="89"/>
      <c r="Q295" s="89"/>
      <c r="R295" s="89"/>
      <c r="S295" s="89"/>
      <c r="T295" s="90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166</v>
      </c>
      <c r="AU295" s="14" t="s">
        <v>92</v>
      </c>
    </row>
    <row r="296" s="2" customFormat="1" ht="16.5" customHeight="1">
      <c r="A296" s="35"/>
      <c r="B296" s="36"/>
      <c r="C296" s="244" t="s">
        <v>494</v>
      </c>
      <c r="D296" s="244" t="s">
        <v>245</v>
      </c>
      <c r="E296" s="245" t="s">
        <v>771</v>
      </c>
      <c r="F296" s="246" t="s">
        <v>772</v>
      </c>
      <c r="G296" s="247" t="s">
        <v>283</v>
      </c>
      <c r="H296" s="248">
        <v>4</v>
      </c>
      <c r="I296" s="249"/>
      <c r="J296" s="250">
        <f>ROUND(I296*H296,2)</f>
        <v>0</v>
      </c>
      <c r="K296" s="251"/>
      <c r="L296" s="252"/>
      <c r="M296" s="253" t="s">
        <v>1</v>
      </c>
      <c r="N296" s="254" t="s">
        <v>47</v>
      </c>
      <c r="O296" s="89"/>
      <c r="P296" s="235">
        <f>O296*H296</f>
        <v>0</v>
      </c>
      <c r="Q296" s="235">
        <v>3.0000000000000001E-05</v>
      </c>
      <c r="R296" s="235">
        <f>Q296*H296</f>
        <v>0.00012</v>
      </c>
      <c r="S296" s="235">
        <v>0</v>
      </c>
      <c r="T296" s="23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7" t="s">
        <v>248</v>
      </c>
      <c r="AT296" s="237" t="s">
        <v>245</v>
      </c>
      <c r="AU296" s="237" t="s">
        <v>92</v>
      </c>
      <c r="AY296" s="14" t="s">
        <v>156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4" t="s">
        <v>164</v>
      </c>
      <c r="BK296" s="238">
        <f>ROUND(I296*H296,2)</f>
        <v>0</v>
      </c>
      <c r="BL296" s="14" t="s">
        <v>224</v>
      </c>
      <c r="BM296" s="237" t="s">
        <v>773</v>
      </c>
    </row>
    <row r="297" s="2" customFormat="1">
      <c r="A297" s="35"/>
      <c r="B297" s="36"/>
      <c r="C297" s="37"/>
      <c r="D297" s="239" t="s">
        <v>166</v>
      </c>
      <c r="E297" s="37"/>
      <c r="F297" s="240" t="s">
        <v>772</v>
      </c>
      <c r="G297" s="37"/>
      <c r="H297" s="37"/>
      <c r="I297" s="241"/>
      <c r="J297" s="37"/>
      <c r="K297" s="37"/>
      <c r="L297" s="41"/>
      <c r="M297" s="242"/>
      <c r="N297" s="243"/>
      <c r="O297" s="89"/>
      <c r="P297" s="89"/>
      <c r="Q297" s="89"/>
      <c r="R297" s="89"/>
      <c r="S297" s="89"/>
      <c r="T297" s="90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166</v>
      </c>
      <c r="AU297" s="14" t="s">
        <v>92</v>
      </c>
    </row>
    <row r="298" s="2" customFormat="1" ht="16.5" customHeight="1">
      <c r="A298" s="35"/>
      <c r="B298" s="36"/>
      <c r="C298" s="244" t="s">
        <v>498</v>
      </c>
      <c r="D298" s="244" t="s">
        <v>245</v>
      </c>
      <c r="E298" s="245" t="s">
        <v>774</v>
      </c>
      <c r="F298" s="246" t="s">
        <v>775</v>
      </c>
      <c r="G298" s="247" t="s">
        <v>283</v>
      </c>
      <c r="H298" s="248">
        <v>30</v>
      </c>
      <c r="I298" s="249"/>
      <c r="J298" s="250">
        <f>ROUND(I298*H298,2)</f>
        <v>0</v>
      </c>
      <c r="K298" s="251"/>
      <c r="L298" s="252"/>
      <c r="M298" s="253" t="s">
        <v>1</v>
      </c>
      <c r="N298" s="254" t="s">
        <v>47</v>
      </c>
      <c r="O298" s="89"/>
      <c r="P298" s="235">
        <f>O298*H298</f>
        <v>0</v>
      </c>
      <c r="Q298" s="235">
        <v>1.0000000000000001E-05</v>
      </c>
      <c r="R298" s="235">
        <f>Q298*H298</f>
        <v>0.00030000000000000003</v>
      </c>
      <c r="S298" s="235">
        <v>0</v>
      </c>
      <c r="T298" s="23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7" t="s">
        <v>248</v>
      </c>
      <c r="AT298" s="237" t="s">
        <v>245</v>
      </c>
      <c r="AU298" s="237" t="s">
        <v>92</v>
      </c>
      <c r="AY298" s="14" t="s">
        <v>156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4" t="s">
        <v>164</v>
      </c>
      <c r="BK298" s="238">
        <f>ROUND(I298*H298,2)</f>
        <v>0</v>
      </c>
      <c r="BL298" s="14" t="s">
        <v>224</v>
      </c>
      <c r="BM298" s="237" t="s">
        <v>776</v>
      </c>
    </row>
    <row r="299" s="2" customFormat="1">
      <c r="A299" s="35"/>
      <c r="B299" s="36"/>
      <c r="C299" s="37"/>
      <c r="D299" s="239" t="s">
        <v>166</v>
      </c>
      <c r="E299" s="37"/>
      <c r="F299" s="240" t="s">
        <v>775</v>
      </c>
      <c r="G299" s="37"/>
      <c r="H299" s="37"/>
      <c r="I299" s="241"/>
      <c r="J299" s="37"/>
      <c r="K299" s="37"/>
      <c r="L299" s="41"/>
      <c r="M299" s="242"/>
      <c r="N299" s="243"/>
      <c r="O299" s="89"/>
      <c r="P299" s="89"/>
      <c r="Q299" s="89"/>
      <c r="R299" s="89"/>
      <c r="S299" s="89"/>
      <c r="T299" s="90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166</v>
      </c>
      <c r="AU299" s="14" t="s">
        <v>92</v>
      </c>
    </row>
    <row r="300" s="2" customFormat="1" ht="16.5" customHeight="1">
      <c r="A300" s="35"/>
      <c r="B300" s="36"/>
      <c r="C300" s="244" t="s">
        <v>502</v>
      </c>
      <c r="D300" s="244" t="s">
        <v>245</v>
      </c>
      <c r="E300" s="245" t="s">
        <v>777</v>
      </c>
      <c r="F300" s="246" t="s">
        <v>778</v>
      </c>
      <c r="G300" s="247" t="s">
        <v>283</v>
      </c>
      <c r="H300" s="248">
        <v>10</v>
      </c>
      <c r="I300" s="249"/>
      <c r="J300" s="250">
        <f>ROUND(I300*H300,2)</f>
        <v>0</v>
      </c>
      <c r="K300" s="251"/>
      <c r="L300" s="252"/>
      <c r="M300" s="253" t="s">
        <v>1</v>
      </c>
      <c r="N300" s="254" t="s">
        <v>47</v>
      </c>
      <c r="O300" s="89"/>
      <c r="P300" s="235">
        <f>O300*H300</f>
        <v>0</v>
      </c>
      <c r="Q300" s="235">
        <v>2.0000000000000002E-05</v>
      </c>
      <c r="R300" s="235">
        <f>Q300*H300</f>
        <v>0.00020000000000000001</v>
      </c>
      <c r="S300" s="235">
        <v>0</v>
      </c>
      <c r="T300" s="23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7" t="s">
        <v>248</v>
      </c>
      <c r="AT300" s="237" t="s">
        <v>245</v>
      </c>
      <c r="AU300" s="237" t="s">
        <v>92</v>
      </c>
      <c r="AY300" s="14" t="s">
        <v>156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4" t="s">
        <v>164</v>
      </c>
      <c r="BK300" s="238">
        <f>ROUND(I300*H300,2)</f>
        <v>0</v>
      </c>
      <c r="BL300" s="14" t="s">
        <v>224</v>
      </c>
      <c r="BM300" s="237" t="s">
        <v>779</v>
      </c>
    </row>
    <row r="301" s="2" customFormat="1">
      <c r="A301" s="35"/>
      <c r="B301" s="36"/>
      <c r="C301" s="37"/>
      <c r="D301" s="239" t="s">
        <v>166</v>
      </c>
      <c r="E301" s="37"/>
      <c r="F301" s="240" t="s">
        <v>778</v>
      </c>
      <c r="G301" s="37"/>
      <c r="H301" s="37"/>
      <c r="I301" s="241"/>
      <c r="J301" s="37"/>
      <c r="K301" s="37"/>
      <c r="L301" s="41"/>
      <c r="M301" s="242"/>
      <c r="N301" s="243"/>
      <c r="O301" s="89"/>
      <c r="P301" s="89"/>
      <c r="Q301" s="89"/>
      <c r="R301" s="89"/>
      <c r="S301" s="89"/>
      <c r="T301" s="90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166</v>
      </c>
      <c r="AU301" s="14" t="s">
        <v>92</v>
      </c>
    </row>
    <row r="302" s="2" customFormat="1" ht="24.15" customHeight="1">
      <c r="A302" s="35"/>
      <c r="B302" s="36"/>
      <c r="C302" s="225" t="s">
        <v>504</v>
      </c>
      <c r="D302" s="225" t="s">
        <v>159</v>
      </c>
      <c r="E302" s="226" t="s">
        <v>780</v>
      </c>
      <c r="F302" s="227" t="s">
        <v>781</v>
      </c>
      <c r="G302" s="228" t="s">
        <v>283</v>
      </c>
      <c r="H302" s="229">
        <v>1</v>
      </c>
      <c r="I302" s="230"/>
      <c r="J302" s="231">
        <f>ROUND(I302*H302,2)</f>
        <v>0</v>
      </c>
      <c r="K302" s="232"/>
      <c r="L302" s="41"/>
      <c r="M302" s="233" t="s">
        <v>1</v>
      </c>
      <c r="N302" s="234" t="s">
        <v>47</v>
      </c>
      <c r="O302" s="89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7" t="s">
        <v>224</v>
      </c>
      <c r="AT302" s="237" t="s">
        <v>159</v>
      </c>
      <c r="AU302" s="237" t="s">
        <v>92</v>
      </c>
      <c r="AY302" s="14" t="s">
        <v>156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4" t="s">
        <v>164</v>
      </c>
      <c r="BK302" s="238">
        <f>ROUND(I302*H302,2)</f>
        <v>0</v>
      </c>
      <c r="BL302" s="14" t="s">
        <v>224</v>
      </c>
      <c r="BM302" s="237" t="s">
        <v>782</v>
      </c>
    </row>
    <row r="303" s="2" customFormat="1">
      <c r="A303" s="35"/>
      <c r="B303" s="36"/>
      <c r="C303" s="37"/>
      <c r="D303" s="239" t="s">
        <v>166</v>
      </c>
      <c r="E303" s="37"/>
      <c r="F303" s="240" t="s">
        <v>781</v>
      </c>
      <c r="G303" s="37"/>
      <c r="H303" s="37"/>
      <c r="I303" s="241"/>
      <c r="J303" s="37"/>
      <c r="K303" s="37"/>
      <c r="L303" s="41"/>
      <c r="M303" s="242"/>
      <c r="N303" s="243"/>
      <c r="O303" s="89"/>
      <c r="P303" s="89"/>
      <c r="Q303" s="89"/>
      <c r="R303" s="89"/>
      <c r="S303" s="89"/>
      <c r="T303" s="90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166</v>
      </c>
      <c r="AU303" s="14" t="s">
        <v>92</v>
      </c>
    </row>
    <row r="304" s="2" customFormat="1" ht="37.8" customHeight="1">
      <c r="A304" s="35"/>
      <c r="B304" s="36"/>
      <c r="C304" s="244" t="s">
        <v>508</v>
      </c>
      <c r="D304" s="244" t="s">
        <v>245</v>
      </c>
      <c r="E304" s="245" t="s">
        <v>783</v>
      </c>
      <c r="F304" s="246" t="s">
        <v>784</v>
      </c>
      <c r="G304" s="247" t="s">
        <v>283</v>
      </c>
      <c r="H304" s="248">
        <v>1</v>
      </c>
      <c r="I304" s="249"/>
      <c r="J304" s="250">
        <f>ROUND(I304*H304,2)</f>
        <v>0</v>
      </c>
      <c r="K304" s="251"/>
      <c r="L304" s="252"/>
      <c r="M304" s="253" t="s">
        <v>1</v>
      </c>
      <c r="N304" s="254" t="s">
        <v>47</v>
      </c>
      <c r="O304" s="89"/>
      <c r="P304" s="235">
        <f>O304*H304</f>
        <v>0</v>
      </c>
      <c r="Q304" s="235">
        <v>0.00038999999999999999</v>
      </c>
      <c r="R304" s="235">
        <f>Q304*H304</f>
        <v>0.00038999999999999999</v>
      </c>
      <c r="S304" s="235">
        <v>0</v>
      </c>
      <c r="T304" s="23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7" t="s">
        <v>248</v>
      </c>
      <c r="AT304" s="237" t="s">
        <v>245</v>
      </c>
      <c r="AU304" s="237" t="s">
        <v>92</v>
      </c>
      <c r="AY304" s="14" t="s">
        <v>156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4" t="s">
        <v>164</v>
      </c>
      <c r="BK304" s="238">
        <f>ROUND(I304*H304,2)</f>
        <v>0</v>
      </c>
      <c r="BL304" s="14" t="s">
        <v>224</v>
      </c>
      <c r="BM304" s="237" t="s">
        <v>785</v>
      </c>
    </row>
    <row r="305" s="2" customFormat="1">
      <c r="A305" s="35"/>
      <c r="B305" s="36"/>
      <c r="C305" s="37"/>
      <c r="D305" s="239" t="s">
        <v>166</v>
      </c>
      <c r="E305" s="37"/>
      <c r="F305" s="240" t="s">
        <v>784</v>
      </c>
      <c r="G305" s="37"/>
      <c r="H305" s="37"/>
      <c r="I305" s="241"/>
      <c r="J305" s="37"/>
      <c r="K305" s="37"/>
      <c r="L305" s="41"/>
      <c r="M305" s="242"/>
      <c r="N305" s="243"/>
      <c r="O305" s="89"/>
      <c r="P305" s="89"/>
      <c r="Q305" s="89"/>
      <c r="R305" s="89"/>
      <c r="S305" s="89"/>
      <c r="T305" s="90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166</v>
      </c>
      <c r="AU305" s="14" t="s">
        <v>92</v>
      </c>
    </row>
    <row r="306" s="2" customFormat="1" ht="33" customHeight="1">
      <c r="A306" s="35"/>
      <c r="B306" s="36"/>
      <c r="C306" s="225" t="s">
        <v>510</v>
      </c>
      <c r="D306" s="225" t="s">
        <v>159</v>
      </c>
      <c r="E306" s="226" t="s">
        <v>786</v>
      </c>
      <c r="F306" s="227" t="s">
        <v>787</v>
      </c>
      <c r="G306" s="228" t="s">
        <v>283</v>
      </c>
      <c r="H306" s="229">
        <v>21</v>
      </c>
      <c r="I306" s="230"/>
      <c r="J306" s="231">
        <f>ROUND(I306*H306,2)</f>
        <v>0</v>
      </c>
      <c r="K306" s="232"/>
      <c r="L306" s="41"/>
      <c r="M306" s="233" t="s">
        <v>1</v>
      </c>
      <c r="N306" s="234" t="s">
        <v>47</v>
      </c>
      <c r="O306" s="89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7" t="s">
        <v>224</v>
      </c>
      <c r="AT306" s="237" t="s">
        <v>159</v>
      </c>
      <c r="AU306" s="237" t="s">
        <v>92</v>
      </c>
      <c r="AY306" s="14" t="s">
        <v>156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4" t="s">
        <v>164</v>
      </c>
      <c r="BK306" s="238">
        <f>ROUND(I306*H306,2)</f>
        <v>0</v>
      </c>
      <c r="BL306" s="14" t="s">
        <v>224</v>
      </c>
      <c r="BM306" s="237" t="s">
        <v>788</v>
      </c>
    </row>
    <row r="307" s="2" customFormat="1">
      <c r="A307" s="35"/>
      <c r="B307" s="36"/>
      <c r="C307" s="37"/>
      <c r="D307" s="239" t="s">
        <v>166</v>
      </c>
      <c r="E307" s="37"/>
      <c r="F307" s="240" t="s">
        <v>787</v>
      </c>
      <c r="G307" s="37"/>
      <c r="H307" s="37"/>
      <c r="I307" s="241"/>
      <c r="J307" s="37"/>
      <c r="K307" s="37"/>
      <c r="L307" s="41"/>
      <c r="M307" s="242"/>
      <c r="N307" s="243"/>
      <c r="O307" s="89"/>
      <c r="P307" s="89"/>
      <c r="Q307" s="89"/>
      <c r="R307" s="89"/>
      <c r="S307" s="89"/>
      <c r="T307" s="90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166</v>
      </c>
      <c r="AU307" s="14" t="s">
        <v>92</v>
      </c>
    </row>
    <row r="308" s="2" customFormat="1" ht="24.15" customHeight="1">
      <c r="A308" s="35"/>
      <c r="B308" s="36"/>
      <c r="C308" s="244" t="s">
        <v>517</v>
      </c>
      <c r="D308" s="244" t="s">
        <v>245</v>
      </c>
      <c r="E308" s="245" t="s">
        <v>789</v>
      </c>
      <c r="F308" s="246" t="s">
        <v>790</v>
      </c>
      <c r="G308" s="247" t="s">
        <v>283</v>
      </c>
      <c r="H308" s="248">
        <v>4</v>
      </c>
      <c r="I308" s="249"/>
      <c r="J308" s="250">
        <f>ROUND(I308*H308,2)</f>
        <v>0</v>
      </c>
      <c r="K308" s="251"/>
      <c r="L308" s="252"/>
      <c r="M308" s="253" t="s">
        <v>1</v>
      </c>
      <c r="N308" s="254" t="s">
        <v>47</v>
      </c>
      <c r="O308" s="89"/>
      <c r="P308" s="235">
        <f>O308*H308</f>
        <v>0</v>
      </c>
      <c r="Q308" s="235">
        <v>6.9999999999999994E-05</v>
      </c>
      <c r="R308" s="235">
        <f>Q308*H308</f>
        <v>0.00027999999999999998</v>
      </c>
      <c r="S308" s="235">
        <v>0</v>
      </c>
      <c r="T308" s="23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7" t="s">
        <v>248</v>
      </c>
      <c r="AT308" s="237" t="s">
        <v>245</v>
      </c>
      <c r="AU308" s="237" t="s">
        <v>92</v>
      </c>
      <c r="AY308" s="14" t="s">
        <v>156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4" t="s">
        <v>164</v>
      </c>
      <c r="BK308" s="238">
        <f>ROUND(I308*H308,2)</f>
        <v>0</v>
      </c>
      <c r="BL308" s="14" t="s">
        <v>224</v>
      </c>
      <c r="BM308" s="237" t="s">
        <v>791</v>
      </c>
    </row>
    <row r="309" s="2" customFormat="1">
      <c r="A309" s="35"/>
      <c r="B309" s="36"/>
      <c r="C309" s="37"/>
      <c r="D309" s="239" t="s">
        <v>166</v>
      </c>
      <c r="E309" s="37"/>
      <c r="F309" s="240" t="s">
        <v>790</v>
      </c>
      <c r="G309" s="37"/>
      <c r="H309" s="37"/>
      <c r="I309" s="241"/>
      <c r="J309" s="37"/>
      <c r="K309" s="37"/>
      <c r="L309" s="41"/>
      <c r="M309" s="242"/>
      <c r="N309" s="243"/>
      <c r="O309" s="89"/>
      <c r="P309" s="89"/>
      <c r="Q309" s="89"/>
      <c r="R309" s="89"/>
      <c r="S309" s="89"/>
      <c r="T309" s="90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166</v>
      </c>
      <c r="AU309" s="14" t="s">
        <v>92</v>
      </c>
    </row>
    <row r="310" s="2" customFormat="1" ht="16.5" customHeight="1">
      <c r="A310" s="35"/>
      <c r="B310" s="36"/>
      <c r="C310" s="244" t="s">
        <v>521</v>
      </c>
      <c r="D310" s="244" t="s">
        <v>245</v>
      </c>
      <c r="E310" s="245" t="s">
        <v>792</v>
      </c>
      <c r="F310" s="246" t="s">
        <v>793</v>
      </c>
      <c r="G310" s="247" t="s">
        <v>283</v>
      </c>
      <c r="H310" s="248">
        <v>17</v>
      </c>
      <c r="I310" s="249"/>
      <c r="J310" s="250">
        <f>ROUND(I310*H310,2)</f>
        <v>0</v>
      </c>
      <c r="K310" s="251"/>
      <c r="L310" s="252"/>
      <c r="M310" s="253" t="s">
        <v>1</v>
      </c>
      <c r="N310" s="254" t="s">
        <v>47</v>
      </c>
      <c r="O310" s="89"/>
      <c r="P310" s="235">
        <f>O310*H310</f>
        <v>0</v>
      </c>
      <c r="Q310" s="235">
        <v>0.00010000000000000001</v>
      </c>
      <c r="R310" s="235">
        <f>Q310*H310</f>
        <v>0.0017000000000000001</v>
      </c>
      <c r="S310" s="235">
        <v>0</v>
      </c>
      <c r="T310" s="23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7" t="s">
        <v>248</v>
      </c>
      <c r="AT310" s="237" t="s">
        <v>245</v>
      </c>
      <c r="AU310" s="237" t="s">
        <v>92</v>
      </c>
      <c r="AY310" s="14" t="s">
        <v>156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4" t="s">
        <v>164</v>
      </c>
      <c r="BK310" s="238">
        <f>ROUND(I310*H310,2)</f>
        <v>0</v>
      </c>
      <c r="BL310" s="14" t="s">
        <v>224</v>
      </c>
      <c r="BM310" s="237" t="s">
        <v>794</v>
      </c>
    </row>
    <row r="311" s="2" customFormat="1">
      <c r="A311" s="35"/>
      <c r="B311" s="36"/>
      <c r="C311" s="37"/>
      <c r="D311" s="239" t="s">
        <v>166</v>
      </c>
      <c r="E311" s="37"/>
      <c r="F311" s="240" t="s">
        <v>793</v>
      </c>
      <c r="G311" s="37"/>
      <c r="H311" s="37"/>
      <c r="I311" s="241"/>
      <c r="J311" s="37"/>
      <c r="K311" s="37"/>
      <c r="L311" s="41"/>
      <c r="M311" s="242"/>
      <c r="N311" s="243"/>
      <c r="O311" s="89"/>
      <c r="P311" s="89"/>
      <c r="Q311" s="89"/>
      <c r="R311" s="89"/>
      <c r="S311" s="89"/>
      <c r="T311" s="90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166</v>
      </c>
      <c r="AU311" s="14" t="s">
        <v>92</v>
      </c>
    </row>
    <row r="312" s="2" customFormat="1" ht="33" customHeight="1">
      <c r="A312" s="35"/>
      <c r="B312" s="36"/>
      <c r="C312" s="225" t="s">
        <v>795</v>
      </c>
      <c r="D312" s="225" t="s">
        <v>159</v>
      </c>
      <c r="E312" s="226" t="s">
        <v>796</v>
      </c>
      <c r="F312" s="227" t="s">
        <v>797</v>
      </c>
      <c r="G312" s="228" t="s">
        <v>283</v>
      </c>
      <c r="H312" s="229">
        <v>4</v>
      </c>
      <c r="I312" s="230"/>
      <c r="J312" s="231">
        <f>ROUND(I312*H312,2)</f>
        <v>0</v>
      </c>
      <c r="K312" s="232"/>
      <c r="L312" s="41"/>
      <c r="M312" s="233" t="s">
        <v>1</v>
      </c>
      <c r="N312" s="234" t="s">
        <v>47</v>
      </c>
      <c r="O312" s="89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7" t="s">
        <v>224</v>
      </c>
      <c r="AT312" s="237" t="s">
        <v>159</v>
      </c>
      <c r="AU312" s="237" t="s">
        <v>92</v>
      </c>
      <c r="AY312" s="14" t="s">
        <v>156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4" t="s">
        <v>164</v>
      </c>
      <c r="BK312" s="238">
        <f>ROUND(I312*H312,2)</f>
        <v>0</v>
      </c>
      <c r="BL312" s="14" t="s">
        <v>224</v>
      </c>
      <c r="BM312" s="237" t="s">
        <v>798</v>
      </c>
    </row>
    <row r="313" s="2" customFormat="1">
      <c r="A313" s="35"/>
      <c r="B313" s="36"/>
      <c r="C313" s="37"/>
      <c r="D313" s="239" t="s">
        <v>166</v>
      </c>
      <c r="E313" s="37"/>
      <c r="F313" s="240" t="s">
        <v>797</v>
      </c>
      <c r="G313" s="37"/>
      <c r="H313" s="37"/>
      <c r="I313" s="241"/>
      <c r="J313" s="37"/>
      <c r="K313" s="37"/>
      <c r="L313" s="41"/>
      <c r="M313" s="242"/>
      <c r="N313" s="243"/>
      <c r="O313" s="89"/>
      <c r="P313" s="89"/>
      <c r="Q313" s="89"/>
      <c r="R313" s="89"/>
      <c r="S313" s="89"/>
      <c r="T313" s="90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166</v>
      </c>
      <c r="AU313" s="14" t="s">
        <v>92</v>
      </c>
    </row>
    <row r="314" s="2" customFormat="1" ht="24.15" customHeight="1">
      <c r="A314" s="35"/>
      <c r="B314" s="36"/>
      <c r="C314" s="244" t="s">
        <v>799</v>
      </c>
      <c r="D314" s="244" t="s">
        <v>245</v>
      </c>
      <c r="E314" s="245" t="s">
        <v>800</v>
      </c>
      <c r="F314" s="246" t="s">
        <v>801</v>
      </c>
      <c r="G314" s="247" t="s">
        <v>283</v>
      </c>
      <c r="H314" s="248">
        <v>4</v>
      </c>
      <c r="I314" s="249"/>
      <c r="J314" s="250">
        <f>ROUND(I314*H314,2)</f>
        <v>0</v>
      </c>
      <c r="K314" s="251"/>
      <c r="L314" s="252"/>
      <c r="M314" s="253" t="s">
        <v>1</v>
      </c>
      <c r="N314" s="254" t="s">
        <v>47</v>
      </c>
      <c r="O314" s="89"/>
      <c r="P314" s="235">
        <f>O314*H314</f>
        <v>0</v>
      </c>
      <c r="Q314" s="235">
        <v>0.00010000000000000001</v>
      </c>
      <c r="R314" s="235">
        <f>Q314*H314</f>
        <v>0.00040000000000000002</v>
      </c>
      <c r="S314" s="235">
        <v>0</v>
      </c>
      <c r="T314" s="23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7" t="s">
        <v>248</v>
      </c>
      <c r="AT314" s="237" t="s">
        <v>245</v>
      </c>
      <c r="AU314" s="237" t="s">
        <v>92</v>
      </c>
      <c r="AY314" s="14" t="s">
        <v>156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4" t="s">
        <v>164</v>
      </c>
      <c r="BK314" s="238">
        <f>ROUND(I314*H314,2)</f>
        <v>0</v>
      </c>
      <c r="BL314" s="14" t="s">
        <v>224</v>
      </c>
      <c r="BM314" s="237" t="s">
        <v>802</v>
      </c>
    </row>
    <row r="315" s="2" customFormat="1">
      <c r="A315" s="35"/>
      <c r="B315" s="36"/>
      <c r="C315" s="37"/>
      <c r="D315" s="239" t="s">
        <v>166</v>
      </c>
      <c r="E315" s="37"/>
      <c r="F315" s="240" t="s">
        <v>801</v>
      </c>
      <c r="G315" s="37"/>
      <c r="H315" s="37"/>
      <c r="I315" s="241"/>
      <c r="J315" s="37"/>
      <c r="K315" s="37"/>
      <c r="L315" s="41"/>
      <c r="M315" s="242"/>
      <c r="N315" s="243"/>
      <c r="O315" s="89"/>
      <c r="P315" s="89"/>
      <c r="Q315" s="89"/>
      <c r="R315" s="89"/>
      <c r="S315" s="89"/>
      <c r="T315" s="90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166</v>
      </c>
      <c r="AU315" s="14" t="s">
        <v>92</v>
      </c>
    </row>
    <row r="316" s="2" customFormat="1" ht="24.15" customHeight="1">
      <c r="A316" s="35"/>
      <c r="B316" s="36"/>
      <c r="C316" s="225" t="s">
        <v>803</v>
      </c>
      <c r="D316" s="225" t="s">
        <v>159</v>
      </c>
      <c r="E316" s="226" t="s">
        <v>804</v>
      </c>
      <c r="F316" s="227" t="s">
        <v>805</v>
      </c>
      <c r="G316" s="228" t="s">
        <v>283</v>
      </c>
      <c r="H316" s="229">
        <v>16</v>
      </c>
      <c r="I316" s="230"/>
      <c r="J316" s="231">
        <f>ROUND(I316*H316,2)</f>
        <v>0</v>
      </c>
      <c r="K316" s="232"/>
      <c r="L316" s="41"/>
      <c r="M316" s="233" t="s">
        <v>1</v>
      </c>
      <c r="N316" s="234" t="s">
        <v>47</v>
      </c>
      <c r="O316" s="89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7" t="s">
        <v>224</v>
      </c>
      <c r="AT316" s="237" t="s">
        <v>159</v>
      </c>
      <c r="AU316" s="237" t="s">
        <v>92</v>
      </c>
      <c r="AY316" s="14" t="s">
        <v>156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4" t="s">
        <v>164</v>
      </c>
      <c r="BK316" s="238">
        <f>ROUND(I316*H316,2)</f>
        <v>0</v>
      </c>
      <c r="BL316" s="14" t="s">
        <v>224</v>
      </c>
      <c r="BM316" s="237" t="s">
        <v>806</v>
      </c>
    </row>
    <row r="317" s="2" customFormat="1">
      <c r="A317" s="35"/>
      <c r="B317" s="36"/>
      <c r="C317" s="37"/>
      <c r="D317" s="239" t="s">
        <v>166</v>
      </c>
      <c r="E317" s="37"/>
      <c r="F317" s="240" t="s">
        <v>805</v>
      </c>
      <c r="G317" s="37"/>
      <c r="H317" s="37"/>
      <c r="I317" s="241"/>
      <c r="J317" s="37"/>
      <c r="K317" s="37"/>
      <c r="L317" s="41"/>
      <c r="M317" s="242"/>
      <c r="N317" s="243"/>
      <c r="O317" s="89"/>
      <c r="P317" s="89"/>
      <c r="Q317" s="89"/>
      <c r="R317" s="89"/>
      <c r="S317" s="89"/>
      <c r="T317" s="90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166</v>
      </c>
      <c r="AU317" s="14" t="s">
        <v>92</v>
      </c>
    </row>
    <row r="318" s="2" customFormat="1" ht="24.15" customHeight="1">
      <c r="A318" s="35"/>
      <c r="B318" s="36"/>
      <c r="C318" s="244" t="s">
        <v>807</v>
      </c>
      <c r="D318" s="244" t="s">
        <v>245</v>
      </c>
      <c r="E318" s="245" t="s">
        <v>808</v>
      </c>
      <c r="F318" s="246" t="s">
        <v>809</v>
      </c>
      <c r="G318" s="247" t="s">
        <v>283</v>
      </c>
      <c r="H318" s="248">
        <v>1</v>
      </c>
      <c r="I318" s="249"/>
      <c r="J318" s="250">
        <f>ROUND(I318*H318,2)</f>
        <v>0</v>
      </c>
      <c r="K318" s="251"/>
      <c r="L318" s="252"/>
      <c r="M318" s="253" t="s">
        <v>1</v>
      </c>
      <c r="N318" s="254" t="s">
        <v>47</v>
      </c>
      <c r="O318" s="89"/>
      <c r="P318" s="235">
        <f>O318*H318</f>
        <v>0</v>
      </c>
      <c r="Q318" s="235">
        <v>0.00040000000000000002</v>
      </c>
      <c r="R318" s="235">
        <f>Q318*H318</f>
        <v>0.00040000000000000002</v>
      </c>
      <c r="S318" s="235">
        <v>0</v>
      </c>
      <c r="T318" s="236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7" t="s">
        <v>248</v>
      </c>
      <c r="AT318" s="237" t="s">
        <v>245</v>
      </c>
      <c r="AU318" s="237" t="s">
        <v>92</v>
      </c>
      <c r="AY318" s="14" t="s">
        <v>156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4" t="s">
        <v>164</v>
      </c>
      <c r="BK318" s="238">
        <f>ROUND(I318*H318,2)</f>
        <v>0</v>
      </c>
      <c r="BL318" s="14" t="s">
        <v>224</v>
      </c>
      <c r="BM318" s="237" t="s">
        <v>810</v>
      </c>
    </row>
    <row r="319" s="2" customFormat="1">
      <c r="A319" s="35"/>
      <c r="B319" s="36"/>
      <c r="C319" s="37"/>
      <c r="D319" s="239" t="s">
        <v>166</v>
      </c>
      <c r="E319" s="37"/>
      <c r="F319" s="240" t="s">
        <v>809</v>
      </c>
      <c r="G319" s="37"/>
      <c r="H319" s="37"/>
      <c r="I319" s="241"/>
      <c r="J319" s="37"/>
      <c r="K319" s="37"/>
      <c r="L319" s="41"/>
      <c r="M319" s="242"/>
      <c r="N319" s="243"/>
      <c r="O319" s="89"/>
      <c r="P319" s="89"/>
      <c r="Q319" s="89"/>
      <c r="R319" s="89"/>
      <c r="S319" s="89"/>
      <c r="T319" s="90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166</v>
      </c>
      <c r="AU319" s="14" t="s">
        <v>92</v>
      </c>
    </row>
    <row r="320" s="2" customFormat="1" ht="16.5" customHeight="1">
      <c r="A320" s="35"/>
      <c r="B320" s="36"/>
      <c r="C320" s="244" t="s">
        <v>811</v>
      </c>
      <c r="D320" s="244" t="s">
        <v>245</v>
      </c>
      <c r="E320" s="245" t="s">
        <v>812</v>
      </c>
      <c r="F320" s="246" t="s">
        <v>813</v>
      </c>
      <c r="G320" s="247" t="s">
        <v>283</v>
      </c>
      <c r="H320" s="248">
        <v>2</v>
      </c>
      <c r="I320" s="249"/>
      <c r="J320" s="250">
        <f>ROUND(I320*H320,2)</f>
        <v>0</v>
      </c>
      <c r="K320" s="251"/>
      <c r="L320" s="252"/>
      <c r="M320" s="253" t="s">
        <v>1</v>
      </c>
      <c r="N320" s="254" t="s">
        <v>47</v>
      </c>
      <c r="O320" s="89"/>
      <c r="P320" s="235">
        <f>O320*H320</f>
        <v>0</v>
      </c>
      <c r="Q320" s="235">
        <v>0.00040000000000000002</v>
      </c>
      <c r="R320" s="235">
        <f>Q320*H320</f>
        <v>0.00080000000000000004</v>
      </c>
      <c r="S320" s="235">
        <v>0</v>
      </c>
      <c r="T320" s="23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7" t="s">
        <v>248</v>
      </c>
      <c r="AT320" s="237" t="s">
        <v>245</v>
      </c>
      <c r="AU320" s="237" t="s">
        <v>92</v>
      </c>
      <c r="AY320" s="14" t="s">
        <v>156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4" t="s">
        <v>164</v>
      </c>
      <c r="BK320" s="238">
        <f>ROUND(I320*H320,2)</f>
        <v>0</v>
      </c>
      <c r="BL320" s="14" t="s">
        <v>224</v>
      </c>
      <c r="BM320" s="237" t="s">
        <v>814</v>
      </c>
    </row>
    <row r="321" s="2" customFormat="1">
      <c r="A321" s="35"/>
      <c r="B321" s="36"/>
      <c r="C321" s="37"/>
      <c r="D321" s="239" t="s">
        <v>166</v>
      </c>
      <c r="E321" s="37"/>
      <c r="F321" s="240" t="s">
        <v>813</v>
      </c>
      <c r="G321" s="37"/>
      <c r="H321" s="37"/>
      <c r="I321" s="241"/>
      <c r="J321" s="37"/>
      <c r="K321" s="37"/>
      <c r="L321" s="41"/>
      <c r="M321" s="242"/>
      <c r="N321" s="243"/>
      <c r="O321" s="89"/>
      <c r="P321" s="89"/>
      <c r="Q321" s="89"/>
      <c r="R321" s="89"/>
      <c r="S321" s="89"/>
      <c r="T321" s="90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166</v>
      </c>
      <c r="AU321" s="14" t="s">
        <v>92</v>
      </c>
    </row>
    <row r="322" s="2" customFormat="1" ht="24.15" customHeight="1">
      <c r="A322" s="35"/>
      <c r="B322" s="36"/>
      <c r="C322" s="244" t="s">
        <v>815</v>
      </c>
      <c r="D322" s="244" t="s">
        <v>245</v>
      </c>
      <c r="E322" s="245" t="s">
        <v>816</v>
      </c>
      <c r="F322" s="246" t="s">
        <v>817</v>
      </c>
      <c r="G322" s="247" t="s">
        <v>283</v>
      </c>
      <c r="H322" s="248">
        <v>7</v>
      </c>
      <c r="I322" s="249"/>
      <c r="J322" s="250">
        <f>ROUND(I322*H322,2)</f>
        <v>0</v>
      </c>
      <c r="K322" s="251"/>
      <c r="L322" s="252"/>
      <c r="M322" s="253" t="s">
        <v>1</v>
      </c>
      <c r="N322" s="254" t="s">
        <v>47</v>
      </c>
      <c r="O322" s="89"/>
      <c r="P322" s="235">
        <f>O322*H322</f>
        <v>0</v>
      </c>
      <c r="Q322" s="235">
        <v>0.00040000000000000002</v>
      </c>
      <c r="R322" s="235">
        <f>Q322*H322</f>
        <v>0.0028</v>
      </c>
      <c r="S322" s="235">
        <v>0</v>
      </c>
      <c r="T322" s="23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7" t="s">
        <v>248</v>
      </c>
      <c r="AT322" s="237" t="s">
        <v>245</v>
      </c>
      <c r="AU322" s="237" t="s">
        <v>92</v>
      </c>
      <c r="AY322" s="14" t="s">
        <v>156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4" t="s">
        <v>164</v>
      </c>
      <c r="BK322" s="238">
        <f>ROUND(I322*H322,2)</f>
        <v>0</v>
      </c>
      <c r="BL322" s="14" t="s">
        <v>224</v>
      </c>
      <c r="BM322" s="237" t="s">
        <v>818</v>
      </c>
    </row>
    <row r="323" s="2" customFormat="1">
      <c r="A323" s="35"/>
      <c r="B323" s="36"/>
      <c r="C323" s="37"/>
      <c r="D323" s="239" t="s">
        <v>166</v>
      </c>
      <c r="E323" s="37"/>
      <c r="F323" s="240" t="s">
        <v>817</v>
      </c>
      <c r="G323" s="37"/>
      <c r="H323" s="37"/>
      <c r="I323" s="241"/>
      <c r="J323" s="37"/>
      <c r="K323" s="37"/>
      <c r="L323" s="41"/>
      <c r="M323" s="242"/>
      <c r="N323" s="243"/>
      <c r="O323" s="89"/>
      <c r="P323" s="89"/>
      <c r="Q323" s="89"/>
      <c r="R323" s="89"/>
      <c r="S323" s="89"/>
      <c r="T323" s="90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166</v>
      </c>
      <c r="AU323" s="14" t="s">
        <v>92</v>
      </c>
    </row>
    <row r="324" s="2" customFormat="1" ht="24.15" customHeight="1">
      <c r="A324" s="35"/>
      <c r="B324" s="36"/>
      <c r="C324" s="244" t="s">
        <v>819</v>
      </c>
      <c r="D324" s="244" t="s">
        <v>245</v>
      </c>
      <c r="E324" s="245" t="s">
        <v>820</v>
      </c>
      <c r="F324" s="246" t="s">
        <v>821</v>
      </c>
      <c r="G324" s="247" t="s">
        <v>283</v>
      </c>
      <c r="H324" s="248">
        <v>5</v>
      </c>
      <c r="I324" s="249"/>
      <c r="J324" s="250">
        <f>ROUND(I324*H324,2)</f>
        <v>0</v>
      </c>
      <c r="K324" s="251"/>
      <c r="L324" s="252"/>
      <c r="M324" s="253" t="s">
        <v>1</v>
      </c>
      <c r="N324" s="254" t="s">
        <v>47</v>
      </c>
      <c r="O324" s="89"/>
      <c r="P324" s="235">
        <f>O324*H324</f>
        <v>0</v>
      </c>
      <c r="Q324" s="235">
        <v>0.00040000000000000002</v>
      </c>
      <c r="R324" s="235">
        <f>Q324*H324</f>
        <v>0.002</v>
      </c>
      <c r="S324" s="235">
        <v>0</v>
      </c>
      <c r="T324" s="23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7" t="s">
        <v>248</v>
      </c>
      <c r="AT324" s="237" t="s">
        <v>245</v>
      </c>
      <c r="AU324" s="237" t="s">
        <v>92</v>
      </c>
      <c r="AY324" s="14" t="s">
        <v>156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4" t="s">
        <v>164</v>
      </c>
      <c r="BK324" s="238">
        <f>ROUND(I324*H324,2)</f>
        <v>0</v>
      </c>
      <c r="BL324" s="14" t="s">
        <v>224</v>
      </c>
      <c r="BM324" s="237" t="s">
        <v>822</v>
      </c>
    </row>
    <row r="325" s="2" customFormat="1">
      <c r="A325" s="35"/>
      <c r="B325" s="36"/>
      <c r="C325" s="37"/>
      <c r="D325" s="239" t="s">
        <v>166</v>
      </c>
      <c r="E325" s="37"/>
      <c r="F325" s="240" t="s">
        <v>821</v>
      </c>
      <c r="G325" s="37"/>
      <c r="H325" s="37"/>
      <c r="I325" s="241"/>
      <c r="J325" s="37"/>
      <c r="K325" s="37"/>
      <c r="L325" s="41"/>
      <c r="M325" s="242"/>
      <c r="N325" s="243"/>
      <c r="O325" s="89"/>
      <c r="P325" s="89"/>
      <c r="Q325" s="89"/>
      <c r="R325" s="89"/>
      <c r="S325" s="89"/>
      <c r="T325" s="90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166</v>
      </c>
      <c r="AU325" s="14" t="s">
        <v>92</v>
      </c>
    </row>
    <row r="326" s="2" customFormat="1" ht="24.15" customHeight="1">
      <c r="A326" s="35"/>
      <c r="B326" s="36"/>
      <c r="C326" s="244" t="s">
        <v>823</v>
      </c>
      <c r="D326" s="244" t="s">
        <v>245</v>
      </c>
      <c r="E326" s="245" t="s">
        <v>824</v>
      </c>
      <c r="F326" s="246" t="s">
        <v>825</v>
      </c>
      <c r="G326" s="247" t="s">
        <v>283</v>
      </c>
      <c r="H326" s="248">
        <v>1</v>
      </c>
      <c r="I326" s="249"/>
      <c r="J326" s="250">
        <f>ROUND(I326*H326,2)</f>
        <v>0</v>
      </c>
      <c r="K326" s="251"/>
      <c r="L326" s="252"/>
      <c r="M326" s="253" t="s">
        <v>1</v>
      </c>
      <c r="N326" s="254" t="s">
        <v>47</v>
      </c>
      <c r="O326" s="89"/>
      <c r="P326" s="235">
        <f>O326*H326</f>
        <v>0</v>
      </c>
      <c r="Q326" s="235">
        <v>0.00040000000000000002</v>
      </c>
      <c r="R326" s="235">
        <f>Q326*H326</f>
        <v>0.00040000000000000002</v>
      </c>
      <c r="S326" s="235">
        <v>0</v>
      </c>
      <c r="T326" s="236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7" t="s">
        <v>248</v>
      </c>
      <c r="AT326" s="237" t="s">
        <v>245</v>
      </c>
      <c r="AU326" s="237" t="s">
        <v>92</v>
      </c>
      <c r="AY326" s="14" t="s">
        <v>156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4" t="s">
        <v>164</v>
      </c>
      <c r="BK326" s="238">
        <f>ROUND(I326*H326,2)</f>
        <v>0</v>
      </c>
      <c r="BL326" s="14" t="s">
        <v>224</v>
      </c>
      <c r="BM326" s="237" t="s">
        <v>826</v>
      </c>
    </row>
    <row r="327" s="2" customFormat="1">
      <c r="A327" s="35"/>
      <c r="B327" s="36"/>
      <c r="C327" s="37"/>
      <c r="D327" s="239" t="s">
        <v>166</v>
      </c>
      <c r="E327" s="37"/>
      <c r="F327" s="240" t="s">
        <v>825</v>
      </c>
      <c r="G327" s="37"/>
      <c r="H327" s="37"/>
      <c r="I327" s="241"/>
      <c r="J327" s="37"/>
      <c r="K327" s="37"/>
      <c r="L327" s="41"/>
      <c r="M327" s="242"/>
      <c r="N327" s="243"/>
      <c r="O327" s="89"/>
      <c r="P327" s="89"/>
      <c r="Q327" s="89"/>
      <c r="R327" s="89"/>
      <c r="S327" s="89"/>
      <c r="T327" s="90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166</v>
      </c>
      <c r="AU327" s="14" t="s">
        <v>92</v>
      </c>
    </row>
    <row r="328" s="2" customFormat="1" ht="24.15" customHeight="1">
      <c r="A328" s="35"/>
      <c r="B328" s="36"/>
      <c r="C328" s="225" t="s">
        <v>827</v>
      </c>
      <c r="D328" s="225" t="s">
        <v>159</v>
      </c>
      <c r="E328" s="226" t="s">
        <v>828</v>
      </c>
      <c r="F328" s="227" t="s">
        <v>829</v>
      </c>
      <c r="G328" s="228" t="s">
        <v>283</v>
      </c>
      <c r="H328" s="229">
        <v>2</v>
      </c>
      <c r="I328" s="230"/>
      <c r="J328" s="231">
        <f>ROUND(I328*H328,2)</f>
        <v>0</v>
      </c>
      <c r="K328" s="232"/>
      <c r="L328" s="41"/>
      <c r="M328" s="233" t="s">
        <v>1</v>
      </c>
      <c r="N328" s="234" t="s">
        <v>47</v>
      </c>
      <c r="O328" s="89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7" t="s">
        <v>224</v>
      </c>
      <c r="AT328" s="237" t="s">
        <v>159</v>
      </c>
      <c r="AU328" s="237" t="s">
        <v>92</v>
      </c>
      <c r="AY328" s="14" t="s">
        <v>156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4" t="s">
        <v>164</v>
      </c>
      <c r="BK328" s="238">
        <f>ROUND(I328*H328,2)</f>
        <v>0</v>
      </c>
      <c r="BL328" s="14" t="s">
        <v>224</v>
      </c>
      <c r="BM328" s="237" t="s">
        <v>830</v>
      </c>
    </row>
    <row r="329" s="2" customFormat="1">
      <c r="A329" s="35"/>
      <c r="B329" s="36"/>
      <c r="C329" s="37"/>
      <c r="D329" s="239" t="s">
        <v>166</v>
      </c>
      <c r="E329" s="37"/>
      <c r="F329" s="240" t="s">
        <v>829</v>
      </c>
      <c r="G329" s="37"/>
      <c r="H329" s="37"/>
      <c r="I329" s="241"/>
      <c r="J329" s="37"/>
      <c r="K329" s="37"/>
      <c r="L329" s="41"/>
      <c r="M329" s="242"/>
      <c r="N329" s="243"/>
      <c r="O329" s="89"/>
      <c r="P329" s="89"/>
      <c r="Q329" s="89"/>
      <c r="R329" s="89"/>
      <c r="S329" s="89"/>
      <c r="T329" s="90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166</v>
      </c>
      <c r="AU329" s="14" t="s">
        <v>92</v>
      </c>
    </row>
    <row r="330" s="2" customFormat="1" ht="24.15" customHeight="1">
      <c r="A330" s="35"/>
      <c r="B330" s="36"/>
      <c r="C330" s="244" t="s">
        <v>831</v>
      </c>
      <c r="D330" s="244" t="s">
        <v>245</v>
      </c>
      <c r="E330" s="245" t="s">
        <v>832</v>
      </c>
      <c r="F330" s="246" t="s">
        <v>833</v>
      </c>
      <c r="G330" s="247" t="s">
        <v>283</v>
      </c>
      <c r="H330" s="248">
        <v>1</v>
      </c>
      <c r="I330" s="249"/>
      <c r="J330" s="250">
        <f>ROUND(I330*H330,2)</f>
        <v>0</v>
      </c>
      <c r="K330" s="251"/>
      <c r="L330" s="252"/>
      <c r="M330" s="253" t="s">
        <v>1</v>
      </c>
      <c r="N330" s="254" t="s">
        <v>47</v>
      </c>
      <c r="O330" s="89"/>
      <c r="P330" s="235">
        <f>O330*H330</f>
        <v>0</v>
      </c>
      <c r="Q330" s="235">
        <v>0.0010499999999999999</v>
      </c>
      <c r="R330" s="235">
        <f>Q330*H330</f>
        <v>0.0010499999999999999</v>
      </c>
      <c r="S330" s="235">
        <v>0</v>
      </c>
      <c r="T330" s="23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7" t="s">
        <v>248</v>
      </c>
      <c r="AT330" s="237" t="s">
        <v>245</v>
      </c>
      <c r="AU330" s="237" t="s">
        <v>92</v>
      </c>
      <c r="AY330" s="14" t="s">
        <v>156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4" t="s">
        <v>164</v>
      </c>
      <c r="BK330" s="238">
        <f>ROUND(I330*H330,2)</f>
        <v>0</v>
      </c>
      <c r="BL330" s="14" t="s">
        <v>224</v>
      </c>
      <c r="BM330" s="237" t="s">
        <v>834</v>
      </c>
    </row>
    <row r="331" s="2" customFormat="1">
      <c r="A331" s="35"/>
      <c r="B331" s="36"/>
      <c r="C331" s="37"/>
      <c r="D331" s="239" t="s">
        <v>166</v>
      </c>
      <c r="E331" s="37"/>
      <c r="F331" s="240" t="s">
        <v>833</v>
      </c>
      <c r="G331" s="37"/>
      <c r="H331" s="37"/>
      <c r="I331" s="241"/>
      <c r="J331" s="37"/>
      <c r="K331" s="37"/>
      <c r="L331" s="41"/>
      <c r="M331" s="242"/>
      <c r="N331" s="243"/>
      <c r="O331" s="89"/>
      <c r="P331" s="89"/>
      <c r="Q331" s="89"/>
      <c r="R331" s="89"/>
      <c r="S331" s="89"/>
      <c r="T331" s="90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166</v>
      </c>
      <c r="AU331" s="14" t="s">
        <v>92</v>
      </c>
    </row>
    <row r="332" s="2" customFormat="1" ht="24.15" customHeight="1">
      <c r="A332" s="35"/>
      <c r="B332" s="36"/>
      <c r="C332" s="244" t="s">
        <v>835</v>
      </c>
      <c r="D332" s="244" t="s">
        <v>245</v>
      </c>
      <c r="E332" s="245" t="s">
        <v>836</v>
      </c>
      <c r="F332" s="246" t="s">
        <v>837</v>
      </c>
      <c r="G332" s="247" t="s">
        <v>283</v>
      </c>
      <c r="H332" s="248">
        <v>1</v>
      </c>
      <c r="I332" s="249"/>
      <c r="J332" s="250">
        <f>ROUND(I332*H332,2)</f>
        <v>0</v>
      </c>
      <c r="K332" s="251"/>
      <c r="L332" s="252"/>
      <c r="M332" s="253" t="s">
        <v>1</v>
      </c>
      <c r="N332" s="254" t="s">
        <v>47</v>
      </c>
      <c r="O332" s="89"/>
      <c r="P332" s="235">
        <f>O332*H332</f>
        <v>0</v>
      </c>
      <c r="Q332" s="235">
        <v>0.0010499999999999999</v>
      </c>
      <c r="R332" s="235">
        <f>Q332*H332</f>
        <v>0.0010499999999999999</v>
      </c>
      <c r="S332" s="235">
        <v>0</v>
      </c>
      <c r="T332" s="236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7" t="s">
        <v>248</v>
      </c>
      <c r="AT332" s="237" t="s">
        <v>245</v>
      </c>
      <c r="AU332" s="237" t="s">
        <v>92</v>
      </c>
      <c r="AY332" s="14" t="s">
        <v>156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4" t="s">
        <v>164</v>
      </c>
      <c r="BK332" s="238">
        <f>ROUND(I332*H332,2)</f>
        <v>0</v>
      </c>
      <c r="BL332" s="14" t="s">
        <v>224</v>
      </c>
      <c r="BM332" s="237" t="s">
        <v>838</v>
      </c>
    </row>
    <row r="333" s="2" customFormat="1">
      <c r="A333" s="35"/>
      <c r="B333" s="36"/>
      <c r="C333" s="37"/>
      <c r="D333" s="239" t="s">
        <v>166</v>
      </c>
      <c r="E333" s="37"/>
      <c r="F333" s="240" t="s">
        <v>837</v>
      </c>
      <c r="G333" s="37"/>
      <c r="H333" s="37"/>
      <c r="I333" s="241"/>
      <c r="J333" s="37"/>
      <c r="K333" s="37"/>
      <c r="L333" s="41"/>
      <c r="M333" s="242"/>
      <c r="N333" s="243"/>
      <c r="O333" s="89"/>
      <c r="P333" s="89"/>
      <c r="Q333" s="89"/>
      <c r="R333" s="89"/>
      <c r="S333" s="89"/>
      <c r="T333" s="90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166</v>
      </c>
      <c r="AU333" s="14" t="s">
        <v>92</v>
      </c>
    </row>
    <row r="334" s="2" customFormat="1" ht="21.75" customHeight="1">
      <c r="A334" s="35"/>
      <c r="B334" s="36"/>
      <c r="C334" s="225" t="s">
        <v>839</v>
      </c>
      <c r="D334" s="225" t="s">
        <v>159</v>
      </c>
      <c r="E334" s="226" t="s">
        <v>840</v>
      </c>
      <c r="F334" s="227" t="s">
        <v>841</v>
      </c>
      <c r="G334" s="228" t="s">
        <v>283</v>
      </c>
      <c r="H334" s="229">
        <v>2</v>
      </c>
      <c r="I334" s="230"/>
      <c r="J334" s="231">
        <f>ROUND(I334*H334,2)</f>
        <v>0</v>
      </c>
      <c r="K334" s="232"/>
      <c r="L334" s="41"/>
      <c r="M334" s="233" t="s">
        <v>1</v>
      </c>
      <c r="N334" s="234" t="s">
        <v>47</v>
      </c>
      <c r="O334" s="89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7" t="s">
        <v>224</v>
      </c>
      <c r="AT334" s="237" t="s">
        <v>159</v>
      </c>
      <c r="AU334" s="237" t="s">
        <v>92</v>
      </c>
      <c r="AY334" s="14" t="s">
        <v>156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4" t="s">
        <v>164</v>
      </c>
      <c r="BK334" s="238">
        <f>ROUND(I334*H334,2)</f>
        <v>0</v>
      </c>
      <c r="BL334" s="14" t="s">
        <v>224</v>
      </c>
      <c r="BM334" s="237" t="s">
        <v>842</v>
      </c>
    </row>
    <row r="335" s="2" customFormat="1">
      <c r="A335" s="35"/>
      <c r="B335" s="36"/>
      <c r="C335" s="37"/>
      <c r="D335" s="239" t="s">
        <v>166</v>
      </c>
      <c r="E335" s="37"/>
      <c r="F335" s="240" t="s">
        <v>841</v>
      </c>
      <c r="G335" s="37"/>
      <c r="H335" s="37"/>
      <c r="I335" s="241"/>
      <c r="J335" s="37"/>
      <c r="K335" s="37"/>
      <c r="L335" s="41"/>
      <c r="M335" s="242"/>
      <c r="N335" s="243"/>
      <c r="O335" s="89"/>
      <c r="P335" s="89"/>
      <c r="Q335" s="89"/>
      <c r="R335" s="89"/>
      <c r="S335" s="89"/>
      <c r="T335" s="90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166</v>
      </c>
      <c r="AU335" s="14" t="s">
        <v>92</v>
      </c>
    </row>
    <row r="336" s="2" customFormat="1" ht="24.15" customHeight="1">
      <c r="A336" s="35"/>
      <c r="B336" s="36"/>
      <c r="C336" s="225" t="s">
        <v>843</v>
      </c>
      <c r="D336" s="225" t="s">
        <v>159</v>
      </c>
      <c r="E336" s="226" t="s">
        <v>844</v>
      </c>
      <c r="F336" s="227" t="s">
        <v>845</v>
      </c>
      <c r="G336" s="228" t="s">
        <v>283</v>
      </c>
      <c r="H336" s="229">
        <v>7</v>
      </c>
      <c r="I336" s="230"/>
      <c r="J336" s="231">
        <f>ROUND(I336*H336,2)</f>
        <v>0</v>
      </c>
      <c r="K336" s="232"/>
      <c r="L336" s="41"/>
      <c r="M336" s="233" t="s">
        <v>1</v>
      </c>
      <c r="N336" s="234" t="s">
        <v>47</v>
      </c>
      <c r="O336" s="89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7" t="s">
        <v>224</v>
      </c>
      <c r="AT336" s="237" t="s">
        <v>159</v>
      </c>
      <c r="AU336" s="237" t="s">
        <v>92</v>
      </c>
      <c r="AY336" s="14" t="s">
        <v>156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4" t="s">
        <v>164</v>
      </c>
      <c r="BK336" s="238">
        <f>ROUND(I336*H336,2)</f>
        <v>0</v>
      </c>
      <c r="BL336" s="14" t="s">
        <v>224</v>
      </c>
      <c r="BM336" s="237" t="s">
        <v>846</v>
      </c>
    </row>
    <row r="337" s="2" customFormat="1">
      <c r="A337" s="35"/>
      <c r="B337" s="36"/>
      <c r="C337" s="37"/>
      <c r="D337" s="239" t="s">
        <v>166</v>
      </c>
      <c r="E337" s="37"/>
      <c r="F337" s="240" t="s">
        <v>845</v>
      </c>
      <c r="G337" s="37"/>
      <c r="H337" s="37"/>
      <c r="I337" s="241"/>
      <c r="J337" s="37"/>
      <c r="K337" s="37"/>
      <c r="L337" s="41"/>
      <c r="M337" s="242"/>
      <c r="N337" s="243"/>
      <c r="O337" s="89"/>
      <c r="P337" s="89"/>
      <c r="Q337" s="89"/>
      <c r="R337" s="89"/>
      <c r="S337" s="89"/>
      <c r="T337" s="90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166</v>
      </c>
      <c r="AU337" s="14" t="s">
        <v>92</v>
      </c>
    </row>
    <row r="338" s="2" customFormat="1" ht="24.15" customHeight="1">
      <c r="A338" s="35"/>
      <c r="B338" s="36"/>
      <c r="C338" s="244" t="s">
        <v>847</v>
      </c>
      <c r="D338" s="244" t="s">
        <v>245</v>
      </c>
      <c r="E338" s="245" t="s">
        <v>848</v>
      </c>
      <c r="F338" s="246" t="s">
        <v>849</v>
      </c>
      <c r="G338" s="247" t="s">
        <v>283</v>
      </c>
      <c r="H338" s="248">
        <v>6</v>
      </c>
      <c r="I338" s="249"/>
      <c r="J338" s="250">
        <f>ROUND(I338*H338,2)</f>
        <v>0</v>
      </c>
      <c r="K338" s="251"/>
      <c r="L338" s="252"/>
      <c r="M338" s="253" t="s">
        <v>1</v>
      </c>
      <c r="N338" s="254" t="s">
        <v>47</v>
      </c>
      <c r="O338" s="89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7" t="s">
        <v>248</v>
      </c>
      <c r="AT338" s="237" t="s">
        <v>245</v>
      </c>
      <c r="AU338" s="237" t="s">
        <v>92</v>
      </c>
      <c r="AY338" s="14" t="s">
        <v>156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4" t="s">
        <v>164</v>
      </c>
      <c r="BK338" s="238">
        <f>ROUND(I338*H338,2)</f>
        <v>0</v>
      </c>
      <c r="BL338" s="14" t="s">
        <v>224</v>
      </c>
      <c r="BM338" s="237" t="s">
        <v>850</v>
      </c>
    </row>
    <row r="339" s="2" customFormat="1">
      <c r="A339" s="35"/>
      <c r="B339" s="36"/>
      <c r="C339" s="37"/>
      <c r="D339" s="239" t="s">
        <v>166</v>
      </c>
      <c r="E339" s="37"/>
      <c r="F339" s="240" t="s">
        <v>849</v>
      </c>
      <c r="G339" s="37"/>
      <c r="H339" s="37"/>
      <c r="I339" s="241"/>
      <c r="J339" s="37"/>
      <c r="K339" s="37"/>
      <c r="L339" s="41"/>
      <c r="M339" s="242"/>
      <c r="N339" s="243"/>
      <c r="O339" s="89"/>
      <c r="P339" s="89"/>
      <c r="Q339" s="89"/>
      <c r="R339" s="89"/>
      <c r="S339" s="89"/>
      <c r="T339" s="90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166</v>
      </c>
      <c r="AU339" s="14" t="s">
        <v>92</v>
      </c>
    </row>
    <row r="340" s="2" customFormat="1" ht="24.15" customHeight="1">
      <c r="A340" s="35"/>
      <c r="B340" s="36"/>
      <c r="C340" s="244" t="s">
        <v>851</v>
      </c>
      <c r="D340" s="244" t="s">
        <v>245</v>
      </c>
      <c r="E340" s="245" t="s">
        <v>852</v>
      </c>
      <c r="F340" s="246" t="s">
        <v>853</v>
      </c>
      <c r="G340" s="247" t="s">
        <v>283</v>
      </c>
      <c r="H340" s="248">
        <v>1</v>
      </c>
      <c r="I340" s="249"/>
      <c r="J340" s="250">
        <f>ROUND(I340*H340,2)</f>
        <v>0</v>
      </c>
      <c r="K340" s="251"/>
      <c r="L340" s="252"/>
      <c r="M340" s="253" t="s">
        <v>1</v>
      </c>
      <c r="N340" s="254" t="s">
        <v>47</v>
      </c>
      <c r="O340" s="89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7" t="s">
        <v>248</v>
      </c>
      <c r="AT340" s="237" t="s">
        <v>245</v>
      </c>
      <c r="AU340" s="237" t="s">
        <v>92</v>
      </c>
      <c r="AY340" s="14" t="s">
        <v>156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4" t="s">
        <v>164</v>
      </c>
      <c r="BK340" s="238">
        <f>ROUND(I340*H340,2)</f>
        <v>0</v>
      </c>
      <c r="BL340" s="14" t="s">
        <v>224</v>
      </c>
      <c r="BM340" s="237" t="s">
        <v>854</v>
      </c>
    </row>
    <row r="341" s="2" customFormat="1">
      <c r="A341" s="35"/>
      <c r="B341" s="36"/>
      <c r="C341" s="37"/>
      <c r="D341" s="239" t="s">
        <v>166</v>
      </c>
      <c r="E341" s="37"/>
      <c r="F341" s="240" t="s">
        <v>853</v>
      </c>
      <c r="G341" s="37"/>
      <c r="H341" s="37"/>
      <c r="I341" s="241"/>
      <c r="J341" s="37"/>
      <c r="K341" s="37"/>
      <c r="L341" s="41"/>
      <c r="M341" s="242"/>
      <c r="N341" s="243"/>
      <c r="O341" s="89"/>
      <c r="P341" s="89"/>
      <c r="Q341" s="89"/>
      <c r="R341" s="89"/>
      <c r="S341" s="89"/>
      <c r="T341" s="90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166</v>
      </c>
      <c r="AU341" s="14" t="s">
        <v>92</v>
      </c>
    </row>
    <row r="342" s="2" customFormat="1" ht="24.15" customHeight="1">
      <c r="A342" s="35"/>
      <c r="B342" s="36"/>
      <c r="C342" s="225" t="s">
        <v>855</v>
      </c>
      <c r="D342" s="225" t="s">
        <v>159</v>
      </c>
      <c r="E342" s="226" t="s">
        <v>856</v>
      </c>
      <c r="F342" s="227" t="s">
        <v>857</v>
      </c>
      <c r="G342" s="228" t="s">
        <v>283</v>
      </c>
      <c r="H342" s="229">
        <v>1</v>
      </c>
      <c r="I342" s="230"/>
      <c r="J342" s="231">
        <f>ROUND(I342*H342,2)</f>
        <v>0</v>
      </c>
      <c r="K342" s="232"/>
      <c r="L342" s="41"/>
      <c r="M342" s="233" t="s">
        <v>1</v>
      </c>
      <c r="N342" s="234" t="s">
        <v>47</v>
      </c>
      <c r="O342" s="89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7" t="s">
        <v>224</v>
      </c>
      <c r="AT342" s="237" t="s">
        <v>159</v>
      </c>
      <c r="AU342" s="237" t="s">
        <v>92</v>
      </c>
      <c r="AY342" s="14" t="s">
        <v>156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4" t="s">
        <v>164</v>
      </c>
      <c r="BK342" s="238">
        <f>ROUND(I342*H342,2)</f>
        <v>0</v>
      </c>
      <c r="BL342" s="14" t="s">
        <v>224</v>
      </c>
      <c r="BM342" s="237" t="s">
        <v>858</v>
      </c>
    </row>
    <row r="343" s="2" customFormat="1">
      <c r="A343" s="35"/>
      <c r="B343" s="36"/>
      <c r="C343" s="37"/>
      <c r="D343" s="239" t="s">
        <v>166</v>
      </c>
      <c r="E343" s="37"/>
      <c r="F343" s="240" t="s">
        <v>857</v>
      </c>
      <c r="G343" s="37"/>
      <c r="H343" s="37"/>
      <c r="I343" s="241"/>
      <c r="J343" s="37"/>
      <c r="K343" s="37"/>
      <c r="L343" s="41"/>
      <c r="M343" s="242"/>
      <c r="N343" s="243"/>
      <c r="O343" s="89"/>
      <c r="P343" s="89"/>
      <c r="Q343" s="89"/>
      <c r="R343" s="89"/>
      <c r="S343" s="89"/>
      <c r="T343" s="90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166</v>
      </c>
      <c r="AU343" s="14" t="s">
        <v>92</v>
      </c>
    </row>
    <row r="344" s="2" customFormat="1" ht="24.15" customHeight="1">
      <c r="A344" s="35"/>
      <c r="B344" s="36"/>
      <c r="C344" s="244" t="s">
        <v>859</v>
      </c>
      <c r="D344" s="244" t="s">
        <v>245</v>
      </c>
      <c r="E344" s="245" t="s">
        <v>860</v>
      </c>
      <c r="F344" s="246" t="s">
        <v>861</v>
      </c>
      <c r="G344" s="247" t="s">
        <v>283</v>
      </c>
      <c r="H344" s="248">
        <v>1</v>
      </c>
      <c r="I344" s="249"/>
      <c r="J344" s="250">
        <f>ROUND(I344*H344,2)</f>
        <v>0</v>
      </c>
      <c r="K344" s="251"/>
      <c r="L344" s="252"/>
      <c r="M344" s="253" t="s">
        <v>1</v>
      </c>
      <c r="N344" s="254" t="s">
        <v>47</v>
      </c>
      <c r="O344" s="89"/>
      <c r="P344" s="235">
        <f>O344*H344</f>
        <v>0</v>
      </c>
      <c r="Q344" s="235">
        <v>0.00046999999999999999</v>
      </c>
      <c r="R344" s="235">
        <f>Q344*H344</f>
        <v>0.00046999999999999999</v>
      </c>
      <c r="S344" s="235">
        <v>0</v>
      </c>
      <c r="T344" s="23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7" t="s">
        <v>248</v>
      </c>
      <c r="AT344" s="237" t="s">
        <v>245</v>
      </c>
      <c r="AU344" s="237" t="s">
        <v>92</v>
      </c>
      <c r="AY344" s="14" t="s">
        <v>156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4" t="s">
        <v>164</v>
      </c>
      <c r="BK344" s="238">
        <f>ROUND(I344*H344,2)</f>
        <v>0</v>
      </c>
      <c r="BL344" s="14" t="s">
        <v>224</v>
      </c>
      <c r="BM344" s="237" t="s">
        <v>862</v>
      </c>
    </row>
    <row r="345" s="2" customFormat="1">
      <c r="A345" s="35"/>
      <c r="B345" s="36"/>
      <c r="C345" s="37"/>
      <c r="D345" s="239" t="s">
        <v>166</v>
      </c>
      <c r="E345" s="37"/>
      <c r="F345" s="240" t="s">
        <v>861</v>
      </c>
      <c r="G345" s="37"/>
      <c r="H345" s="37"/>
      <c r="I345" s="241"/>
      <c r="J345" s="37"/>
      <c r="K345" s="37"/>
      <c r="L345" s="41"/>
      <c r="M345" s="242"/>
      <c r="N345" s="243"/>
      <c r="O345" s="89"/>
      <c r="P345" s="89"/>
      <c r="Q345" s="89"/>
      <c r="R345" s="89"/>
      <c r="S345" s="89"/>
      <c r="T345" s="90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166</v>
      </c>
      <c r="AU345" s="14" t="s">
        <v>92</v>
      </c>
    </row>
    <row r="346" s="2" customFormat="1" ht="33" customHeight="1">
      <c r="A346" s="35"/>
      <c r="B346" s="36"/>
      <c r="C346" s="225" t="s">
        <v>863</v>
      </c>
      <c r="D346" s="225" t="s">
        <v>159</v>
      </c>
      <c r="E346" s="226" t="s">
        <v>864</v>
      </c>
      <c r="F346" s="227" t="s">
        <v>865</v>
      </c>
      <c r="G346" s="228" t="s">
        <v>283</v>
      </c>
      <c r="H346" s="229">
        <v>3</v>
      </c>
      <c r="I346" s="230"/>
      <c r="J346" s="231">
        <f>ROUND(I346*H346,2)</f>
        <v>0</v>
      </c>
      <c r="K346" s="232"/>
      <c r="L346" s="41"/>
      <c r="M346" s="233" t="s">
        <v>1</v>
      </c>
      <c r="N346" s="234" t="s">
        <v>47</v>
      </c>
      <c r="O346" s="89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37" t="s">
        <v>224</v>
      </c>
      <c r="AT346" s="237" t="s">
        <v>159</v>
      </c>
      <c r="AU346" s="237" t="s">
        <v>92</v>
      </c>
      <c r="AY346" s="14" t="s">
        <v>156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4" t="s">
        <v>164</v>
      </c>
      <c r="BK346" s="238">
        <f>ROUND(I346*H346,2)</f>
        <v>0</v>
      </c>
      <c r="BL346" s="14" t="s">
        <v>224</v>
      </c>
      <c r="BM346" s="237" t="s">
        <v>866</v>
      </c>
    </row>
    <row r="347" s="2" customFormat="1">
      <c r="A347" s="35"/>
      <c r="B347" s="36"/>
      <c r="C347" s="37"/>
      <c r="D347" s="239" t="s">
        <v>166</v>
      </c>
      <c r="E347" s="37"/>
      <c r="F347" s="240" t="s">
        <v>865</v>
      </c>
      <c r="G347" s="37"/>
      <c r="H347" s="37"/>
      <c r="I347" s="241"/>
      <c r="J347" s="37"/>
      <c r="K347" s="37"/>
      <c r="L347" s="41"/>
      <c r="M347" s="242"/>
      <c r="N347" s="243"/>
      <c r="O347" s="89"/>
      <c r="P347" s="89"/>
      <c r="Q347" s="89"/>
      <c r="R347" s="89"/>
      <c r="S347" s="89"/>
      <c r="T347" s="90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166</v>
      </c>
      <c r="AU347" s="14" t="s">
        <v>92</v>
      </c>
    </row>
    <row r="348" s="2" customFormat="1" ht="24.15" customHeight="1">
      <c r="A348" s="35"/>
      <c r="B348" s="36"/>
      <c r="C348" s="244" t="s">
        <v>867</v>
      </c>
      <c r="D348" s="244" t="s">
        <v>245</v>
      </c>
      <c r="E348" s="245" t="s">
        <v>868</v>
      </c>
      <c r="F348" s="246" t="s">
        <v>869</v>
      </c>
      <c r="G348" s="247" t="s">
        <v>283</v>
      </c>
      <c r="H348" s="248">
        <v>1</v>
      </c>
      <c r="I348" s="249"/>
      <c r="J348" s="250">
        <f>ROUND(I348*H348,2)</f>
        <v>0</v>
      </c>
      <c r="K348" s="251"/>
      <c r="L348" s="252"/>
      <c r="M348" s="253" t="s">
        <v>1</v>
      </c>
      <c r="N348" s="254" t="s">
        <v>47</v>
      </c>
      <c r="O348" s="89"/>
      <c r="P348" s="235">
        <f>O348*H348</f>
        <v>0</v>
      </c>
      <c r="Q348" s="235">
        <v>0.0012999999999999999</v>
      </c>
      <c r="R348" s="235">
        <f>Q348*H348</f>
        <v>0.0012999999999999999</v>
      </c>
      <c r="S348" s="235">
        <v>0</v>
      </c>
      <c r="T348" s="23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37" t="s">
        <v>248</v>
      </c>
      <c r="AT348" s="237" t="s">
        <v>245</v>
      </c>
      <c r="AU348" s="237" t="s">
        <v>92</v>
      </c>
      <c r="AY348" s="14" t="s">
        <v>156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4" t="s">
        <v>164</v>
      </c>
      <c r="BK348" s="238">
        <f>ROUND(I348*H348,2)</f>
        <v>0</v>
      </c>
      <c r="BL348" s="14" t="s">
        <v>224</v>
      </c>
      <c r="BM348" s="237" t="s">
        <v>870</v>
      </c>
    </row>
    <row r="349" s="2" customFormat="1">
      <c r="A349" s="35"/>
      <c r="B349" s="36"/>
      <c r="C349" s="37"/>
      <c r="D349" s="239" t="s">
        <v>166</v>
      </c>
      <c r="E349" s="37"/>
      <c r="F349" s="240" t="s">
        <v>869</v>
      </c>
      <c r="G349" s="37"/>
      <c r="H349" s="37"/>
      <c r="I349" s="241"/>
      <c r="J349" s="37"/>
      <c r="K349" s="37"/>
      <c r="L349" s="41"/>
      <c r="M349" s="242"/>
      <c r="N349" s="243"/>
      <c r="O349" s="89"/>
      <c r="P349" s="89"/>
      <c r="Q349" s="89"/>
      <c r="R349" s="89"/>
      <c r="S349" s="89"/>
      <c r="T349" s="90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166</v>
      </c>
      <c r="AU349" s="14" t="s">
        <v>92</v>
      </c>
    </row>
    <row r="350" s="2" customFormat="1" ht="24.15" customHeight="1">
      <c r="A350" s="35"/>
      <c r="B350" s="36"/>
      <c r="C350" s="225" t="s">
        <v>871</v>
      </c>
      <c r="D350" s="225" t="s">
        <v>159</v>
      </c>
      <c r="E350" s="226" t="s">
        <v>872</v>
      </c>
      <c r="F350" s="227" t="s">
        <v>873</v>
      </c>
      <c r="G350" s="228" t="s">
        <v>283</v>
      </c>
      <c r="H350" s="229">
        <v>5</v>
      </c>
      <c r="I350" s="230"/>
      <c r="J350" s="231">
        <f>ROUND(I350*H350,2)</f>
        <v>0</v>
      </c>
      <c r="K350" s="232"/>
      <c r="L350" s="41"/>
      <c r="M350" s="233" t="s">
        <v>1</v>
      </c>
      <c r="N350" s="234" t="s">
        <v>47</v>
      </c>
      <c r="O350" s="89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7" t="s">
        <v>224</v>
      </c>
      <c r="AT350" s="237" t="s">
        <v>159</v>
      </c>
      <c r="AU350" s="237" t="s">
        <v>92</v>
      </c>
      <c r="AY350" s="14" t="s">
        <v>156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4" t="s">
        <v>164</v>
      </c>
      <c r="BK350" s="238">
        <f>ROUND(I350*H350,2)</f>
        <v>0</v>
      </c>
      <c r="BL350" s="14" t="s">
        <v>224</v>
      </c>
      <c r="BM350" s="237" t="s">
        <v>874</v>
      </c>
    </row>
    <row r="351" s="2" customFormat="1">
      <c r="A351" s="35"/>
      <c r="B351" s="36"/>
      <c r="C351" s="37"/>
      <c r="D351" s="239" t="s">
        <v>166</v>
      </c>
      <c r="E351" s="37"/>
      <c r="F351" s="240" t="s">
        <v>873</v>
      </c>
      <c r="G351" s="37"/>
      <c r="H351" s="37"/>
      <c r="I351" s="241"/>
      <c r="J351" s="37"/>
      <c r="K351" s="37"/>
      <c r="L351" s="41"/>
      <c r="M351" s="242"/>
      <c r="N351" s="243"/>
      <c r="O351" s="89"/>
      <c r="P351" s="89"/>
      <c r="Q351" s="89"/>
      <c r="R351" s="89"/>
      <c r="S351" s="89"/>
      <c r="T351" s="90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166</v>
      </c>
      <c r="AU351" s="14" t="s">
        <v>92</v>
      </c>
    </row>
    <row r="352" s="2" customFormat="1" ht="24.15" customHeight="1">
      <c r="A352" s="35"/>
      <c r="B352" s="36"/>
      <c r="C352" s="244" t="s">
        <v>875</v>
      </c>
      <c r="D352" s="244" t="s">
        <v>245</v>
      </c>
      <c r="E352" s="245" t="s">
        <v>876</v>
      </c>
      <c r="F352" s="246" t="s">
        <v>877</v>
      </c>
      <c r="G352" s="247" t="s">
        <v>283</v>
      </c>
      <c r="H352" s="248">
        <v>5</v>
      </c>
      <c r="I352" s="249"/>
      <c r="J352" s="250">
        <f>ROUND(I352*H352,2)</f>
        <v>0</v>
      </c>
      <c r="K352" s="251"/>
      <c r="L352" s="252"/>
      <c r="M352" s="253" t="s">
        <v>1</v>
      </c>
      <c r="N352" s="254" t="s">
        <v>47</v>
      </c>
      <c r="O352" s="89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37" t="s">
        <v>248</v>
      </c>
      <c r="AT352" s="237" t="s">
        <v>245</v>
      </c>
      <c r="AU352" s="237" t="s">
        <v>92</v>
      </c>
      <c r="AY352" s="14" t="s">
        <v>156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4" t="s">
        <v>164</v>
      </c>
      <c r="BK352" s="238">
        <f>ROUND(I352*H352,2)</f>
        <v>0</v>
      </c>
      <c r="BL352" s="14" t="s">
        <v>224</v>
      </c>
      <c r="BM352" s="237" t="s">
        <v>878</v>
      </c>
    </row>
    <row r="353" s="2" customFormat="1">
      <c r="A353" s="35"/>
      <c r="B353" s="36"/>
      <c r="C353" s="37"/>
      <c r="D353" s="239" t="s">
        <v>166</v>
      </c>
      <c r="E353" s="37"/>
      <c r="F353" s="240" t="s">
        <v>877</v>
      </c>
      <c r="G353" s="37"/>
      <c r="H353" s="37"/>
      <c r="I353" s="241"/>
      <c r="J353" s="37"/>
      <c r="K353" s="37"/>
      <c r="L353" s="41"/>
      <c r="M353" s="242"/>
      <c r="N353" s="243"/>
      <c r="O353" s="89"/>
      <c r="P353" s="89"/>
      <c r="Q353" s="89"/>
      <c r="R353" s="89"/>
      <c r="S353" s="89"/>
      <c r="T353" s="90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166</v>
      </c>
      <c r="AU353" s="14" t="s">
        <v>92</v>
      </c>
    </row>
    <row r="354" s="2" customFormat="1" ht="16.5" customHeight="1">
      <c r="A354" s="35"/>
      <c r="B354" s="36"/>
      <c r="C354" s="225" t="s">
        <v>879</v>
      </c>
      <c r="D354" s="225" t="s">
        <v>159</v>
      </c>
      <c r="E354" s="226" t="s">
        <v>880</v>
      </c>
      <c r="F354" s="227" t="s">
        <v>881</v>
      </c>
      <c r="G354" s="228" t="s">
        <v>283</v>
      </c>
      <c r="H354" s="229">
        <v>1</v>
      </c>
      <c r="I354" s="230"/>
      <c r="J354" s="231">
        <f>ROUND(I354*H354,2)</f>
        <v>0</v>
      </c>
      <c r="K354" s="232"/>
      <c r="L354" s="41"/>
      <c r="M354" s="233" t="s">
        <v>1</v>
      </c>
      <c r="N354" s="234" t="s">
        <v>47</v>
      </c>
      <c r="O354" s="89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7" t="s">
        <v>224</v>
      </c>
      <c r="AT354" s="237" t="s">
        <v>159</v>
      </c>
      <c r="AU354" s="237" t="s">
        <v>92</v>
      </c>
      <c r="AY354" s="14" t="s">
        <v>156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4" t="s">
        <v>164</v>
      </c>
      <c r="BK354" s="238">
        <f>ROUND(I354*H354,2)</f>
        <v>0</v>
      </c>
      <c r="BL354" s="14" t="s">
        <v>224</v>
      </c>
      <c r="BM354" s="237" t="s">
        <v>882</v>
      </c>
    </row>
    <row r="355" s="2" customFormat="1">
      <c r="A355" s="35"/>
      <c r="B355" s="36"/>
      <c r="C355" s="37"/>
      <c r="D355" s="239" t="s">
        <v>166</v>
      </c>
      <c r="E355" s="37"/>
      <c r="F355" s="240" t="s">
        <v>881</v>
      </c>
      <c r="G355" s="37"/>
      <c r="H355" s="37"/>
      <c r="I355" s="241"/>
      <c r="J355" s="37"/>
      <c r="K355" s="37"/>
      <c r="L355" s="41"/>
      <c r="M355" s="242"/>
      <c r="N355" s="243"/>
      <c r="O355" s="89"/>
      <c r="P355" s="89"/>
      <c r="Q355" s="89"/>
      <c r="R355" s="89"/>
      <c r="S355" s="89"/>
      <c r="T355" s="90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166</v>
      </c>
      <c r="AU355" s="14" t="s">
        <v>92</v>
      </c>
    </row>
    <row r="356" s="2" customFormat="1" ht="16.5" customHeight="1">
      <c r="A356" s="35"/>
      <c r="B356" s="36"/>
      <c r="C356" s="244" t="s">
        <v>883</v>
      </c>
      <c r="D356" s="244" t="s">
        <v>245</v>
      </c>
      <c r="E356" s="245" t="s">
        <v>884</v>
      </c>
      <c r="F356" s="246" t="s">
        <v>885</v>
      </c>
      <c r="G356" s="247" t="s">
        <v>283</v>
      </c>
      <c r="H356" s="248">
        <v>1</v>
      </c>
      <c r="I356" s="249"/>
      <c r="J356" s="250">
        <f>ROUND(I356*H356,2)</f>
        <v>0</v>
      </c>
      <c r="K356" s="251"/>
      <c r="L356" s="252"/>
      <c r="M356" s="253" t="s">
        <v>1</v>
      </c>
      <c r="N356" s="254" t="s">
        <v>47</v>
      </c>
      <c r="O356" s="89"/>
      <c r="P356" s="235">
        <f>O356*H356</f>
        <v>0</v>
      </c>
      <c r="Q356" s="235">
        <v>0.00029999999999999997</v>
      </c>
      <c r="R356" s="235">
        <f>Q356*H356</f>
        <v>0.00029999999999999997</v>
      </c>
      <c r="S356" s="235">
        <v>0</v>
      </c>
      <c r="T356" s="23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37" t="s">
        <v>248</v>
      </c>
      <c r="AT356" s="237" t="s">
        <v>245</v>
      </c>
      <c r="AU356" s="237" t="s">
        <v>92</v>
      </c>
      <c r="AY356" s="14" t="s">
        <v>156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4" t="s">
        <v>164</v>
      </c>
      <c r="BK356" s="238">
        <f>ROUND(I356*H356,2)</f>
        <v>0</v>
      </c>
      <c r="BL356" s="14" t="s">
        <v>224</v>
      </c>
      <c r="BM356" s="237" t="s">
        <v>886</v>
      </c>
    </row>
    <row r="357" s="2" customFormat="1">
      <c r="A357" s="35"/>
      <c r="B357" s="36"/>
      <c r="C357" s="37"/>
      <c r="D357" s="239" t="s">
        <v>166</v>
      </c>
      <c r="E357" s="37"/>
      <c r="F357" s="240" t="s">
        <v>885</v>
      </c>
      <c r="G357" s="37"/>
      <c r="H357" s="37"/>
      <c r="I357" s="241"/>
      <c r="J357" s="37"/>
      <c r="K357" s="37"/>
      <c r="L357" s="41"/>
      <c r="M357" s="242"/>
      <c r="N357" s="243"/>
      <c r="O357" s="89"/>
      <c r="P357" s="89"/>
      <c r="Q357" s="89"/>
      <c r="R357" s="89"/>
      <c r="S357" s="89"/>
      <c r="T357" s="90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166</v>
      </c>
      <c r="AU357" s="14" t="s">
        <v>92</v>
      </c>
    </row>
    <row r="358" s="2" customFormat="1" ht="16.5" customHeight="1">
      <c r="A358" s="35"/>
      <c r="B358" s="36"/>
      <c r="C358" s="244" t="s">
        <v>887</v>
      </c>
      <c r="D358" s="244" t="s">
        <v>245</v>
      </c>
      <c r="E358" s="245" t="s">
        <v>888</v>
      </c>
      <c r="F358" s="246" t="s">
        <v>889</v>
      </c>
      <c r="G358" s="247" t="s">
        <v>283</v>
      </c>
      <c r="H358" s="248">
        <v>1</v>
      </c>
      <c r="I358" s="249"/>
      <c r="J358" s="250">
        <f>ROUND(I358*H358,2)</f>
        <v>0</v>
      </c>
      <c r="K358" s="251"/>
      <c r="L358" s="252"/>
      <c r="M358" s="253" t="s">
        <v>1</v>
      </c>
      <c r="N358" s="254" t="s">
        <v>47</v>
      </c>
      <c r="O358" s="89"/>
      <c r="P358" s="235">
        <f>O358*H358</f>
        <v>0</v>
      </c>
      <c r="Q358" s="235">
        <v>0</v>
      </c>
      <c r="R358" s="235">
        <f>Q358*H358</f>
        <v>0</v>
      </c>
      <c r="S358" s="235">
        <v>0</v>
      </c>
      <c r="T358" s="236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7" t="s">
        <v>248</v>
      </c>
      <c r="AT358" s="237" t="s">
        <v>245</v>
      </c>
      <c r="AU358" s="237" t="s">
        <v>92</v>
      </c>
      <c r="AY358" s="14" t="s">
        <v>156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4" t="s">
        <v>164</v>
      </c>
      <c r="BK358" s="238">
        <f>ROUND(I358*H358,2)</f>
        <v>0</v>
      </c>
      <c r="BL358" s="14" t="s">
        <v>224</v>
      </c>
      <c r="BM358" s="237" t="s">
        <v>890</v>
      </c>
    </row>
    <row r="359" s="2" customFormat="1">
      <c r="A359" s="35"/>
      <c r="B359" s="36"/>
      <c r="C359" s="37"/>
      <c r="D359" s="239" t="s">
        <v>166</v>
      </c>
      <c r="E359" s="37"/>
      <c r="F359" s="240" t="s">
        <v>889</v>
      </c>
      <c r="G359" s="37"/>
      <c r="H359" s="37"/>
      <c r="I359" s="241"/>
      <c r="J359" s="37"/>
      <c r="K359" s="37"/>
      <c r="L359" s="41"/>
      <c r="M359" s="242"/>
      <c r="N359" s="243"/>
      <c r="O359" s="89"/>
      <c r="P359" s="89"/>
      <c r="Q359" s="89"/>
      <c r="R359" s="89"/>
      <c r="S359" s="89"/>
      <c r="T359" s="90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166</v>
      </c>
      <c r="AU359" s="14" t="s">
        <v>92</v>
      </c>
    </row>
    <row r="360" s="2" customFormat="1" ht="16.5" customHeight="1">
      <c r="A360" s="35"/>
      <c r="B360" s="36"/>
      <c r="C360" s="225" t="s">
        <v>891</v>
      </c>
      <c r="D360" s="225" t="s">
        <v>159</v>
      </c>
      <c r="E360" s="226" t="s">
        <v>892</v>
      </c>
      <c r="F360" s="227" t="s">
        <v>893</v>
      </c>
      <c r="G360" s="228" t="s">
        <v>283</v>
      </c>
      <c r="H360" s="229">
        <v>1</v>
      </c>
      <c r="I360" s="230"/>
      <c r="J360" s="231">
        <f>ROUND(I360*H360,2)</f>
        <v>0</v>
      </c>
      <c r="K360" s="232"/>
      <c r="L360" s="41"/>
      <c r="M360" s="233" t="s">
        <v>1</v>
      </c>
      <c r="N360" s="234" t="s">
        <v>47</v>
      </c>
      <c r="O360" s="89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7" t="s">
        <v>224</v>
      </c>
      <c r="AT360" s="237" t="s">
        <v>159</v>
      </c>
      <c r="AU360" s="237" t="s">
        <v>92</v>
      </c>
      <c r="AY360" s="14" t="s">
        <v>156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4" t="s">
        <v>164</v>
      </c>
      <c r="BK360" s="238">
        <f>ROUND(I360*H360,2)</f>
        <v>0</v>
      </c>
      <c r="BL360" s="14" t="s">
        <v>224</v>
      </c>
      <c r="BM360" s="237" t="s">
        <v>894</v>
      </c>
    </row>
    <row r="361" s="2" customFormat="1">
      <c r="A361" s="35"/>
      <c r="B361" s="36"/>
      <c r="C361" s="37"/>
      <c r="D361" s="239" t="s">
        <v>166</v>
      </c>
      <c r="E361" s="37"/>
      <c r="F361" s="240" t="s">
        <v>893</v>
      </c>
      <c r="G361" s="37"/>
      <c r="H361" s="37"/>
      <c r="I361" s="241"/>
      <c r="J361" s="37"/>
      <c r="K361" s="37"/>
      <c r="L361" s="41"/>
      <c r="M361" s="242"/>
      <c r="N361" s="243"/>
      <c r="O361" s="89"/>
      <c r="P361" s="89"/>
      <c r="Q361" s="89"/>
      <c r="R361" s="89"/>
      <c r="S361" s="89"/>
      <c r="T361" s="90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166</v>
      </c>
      <c r="AU361" s="14" t="s">
        <v>92</v>
      </c>
    </row>
    <row r="362" s="2" customFormat="1" ht="16.5" customHeight="1">
      <c r="A362" s="35"/>
      <c r="B362" s="36"/>
      <c r="C362" s="244" t="s">
        <v>895</v>
      </c>
      <c r="D362" s="244" t="s">
        <v>245</v>
      </c>
      <c r="E362" s="245" t="s">
        <v>896</v>
      </c>
      <c r="F362" s="246" t="s">
        <v>897</v>
      </c>
      <c r="G362" s="247" t="s">
        <v>283</v>
      </c>
      <c r="H362" s="248">
        <v>1</v>
      </c>
      <c r="I362" s="249"/>
      <c r="J362" s="250">
        <f>ROUND(I362*H362,2)</f>
        <v>0</v>
      </c>
      <c r="K362" s="251"/>
      <c r="L362" s="252"/>
      <c r="M362" s="253" t="s">
        <v>1</v>
      </c>
      <c r="N362" s="254" t="s">
        <v>47</v>
      </c>
      <c r="O362" s="89"/>
      <c r="P362" s="235">
        <f>O362*H362</f>
        <v>0</v>
      </c>
      <c r="Q362" s="235">
        <v>5.0000000000000002E-05</v>
      </c>
      <c r="R362" s="235">
        <f>Q362*H362</f>
        <v>5.0000000000000002E-05</v>
      </c>
      <c r="S362" s="235">
        <v>0</v>
      </c>
      <c r="T362" s="236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37" t="s">
        <v>248</v>
      </c>
      <c r="AT362" s="237" t="s">
        <v>245</v>
      </c>
      <c r="AU362" s="237" t="s">
        <v>92</v>
      </c>
      <c r="AY362" s="14" t="s">
        <v>156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4" t="s">
        <v>164</v>
      </c>
      <c r="BK362" s="238">
        <f>ROUND(I362*H362,2)</f>
        <v>0</v>
      </c>
      <c r="BL362" s="14" t="s">
        <v>224</v>
      </c>
      <c r="BM362" s="237" t="s">
        <v>898</v>
      </c>
    </row>
    <row r="363" s="2" customFormat="1">
      <c r="A363" s="35"/>
      <c r="B363" s="36"/>
      <c r="C363" s="37"/>
      <c r="D363" s="239" t="s">
        <v>166</v>
      </c>
      <c r="E363" s="37"/>
      <c r="F363" s="240" t="s">
        <v>897</v>
      </c>
      <c r="G363" s="37"/>
      <c r="H363" s="37"/>
      <c r="I363" s="241"/>
      <c r="J363" s="37"/>
      <c r="K363" s="37"/>
      <c r="L363" s="41"/>
      <c r="M363" s="242"/>
      <c r="N363" s="243"/>
      <c r="O363" s="89"/>
      <c r="P363" s="89"/>
      <c r="Q363" s="89"/>
      <c r="R363" s="89"/>
      <c r="S363" s="89"/>
      <c r="T363" s="90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166</v>
      </c>
      <c r="AU363" s="14" t="s">
        <v>92</v>
      </c>
    </row>
    <row r="364" s="2" customFormat="1" ht="24.15" customHeight="1">
      <c r="A364" s="35"/>
      <c r="B364" s="36"/>
      <c r="C364" s="225" t="s">
        <v>899</v>
      </c>
      <c r="D364" s="225" t="s">
        <v>159</v>
      </c>
      <c r="E364" s="226" t="s">
        <v>900</v>
      </c>
      <c r="F364" s="227" t="s">
        <v>901</v>
      </c>
      <c r="G364" s="228" t="s">
        <v>283</v>
      </c>
      <c r="H364" s="229">
        <v>2</v>
      </c>
      <c r="I364" s="230"/>
      <c r="J364" s="231">
        <f>ROUND(I364*H364,2)</f>
        <v>0</v>
      </c>
      <c r="K364" s="232"/>
      <c r="L364" s="41"/>
      <c r="M364" s="233" t="s">
        <v>1</v>
      </c>
      <c r="N364" s="234" t="s">
        <v>47</v>
      </c>
      <c r="O364" s="89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7" t="s">
        <v>224</v>
      </c>
      <c r="AT364" s="237" t="s">
        <v>159</v>
      </c>
      <c r="AU364" s="237" t="s">
        <v>92</v>
      </c>
      <c r="AY364" s="14" t="s">
        <v>156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4" t="s">
        <v>164</v>
      </c>
      <c r="BK364" s="238">
        <f>ROUND(I364*H364,2)</f>
        <v>0</v>
      </c>
      <c r="BL364" s="14" t="s">
        <v>224</v>
      </c>
      <c r="BM364" s="237" t="s">
        <v>902</v>
      </c>
    </row>
    <row r="365" s="2" customFormat="1">
      <c r="A365" s="35"/>
      <c r="B365" s="36"/>
      <c r="C365" s="37"/>
      <c r="D365" s="239" t="s">
        <v>166</v>
      </c>
      <c r="E365" s="37"/>
      <c r="F365" s="240" t="s">
        <v>901</v>
      </c>
      <c r="G365" s="37"/>
      <c r="H365" s="37"/>
      <c r="I365" s="241"/>
      <c r="J365" s="37"/>
      <c r="K365" s="37"/>
      <c r="L365" s="41"/>
      <c r="M365" s="242"/>
      <c r="N365" s="243"/>
      <c r="O365" s="89"/>
      <c r="P365" s="89"/>
      <c r="Q365" s="89"/>
      <c r="R365" s="89"/>
      <c r="S365" s="89"/>
      <c r="T365" s="90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166</v>
      </c>
      <c r="AU365" s="14" t="s">
        <v>92</v>
      </c>
    </row>
    <row r="366" s="2" customFormat="1" ht="21.75" customHeight="1">
      <c r="A366" s="35"/>
      <c r="B366" s="36"/>
      <c r="C366" s="244" t="s">
        <v>903</v>
      </c>
      <c r="D366" s="244" t="s">
        <v>245</v>
      </c>
      <c r="E366" s="245" t="s">
        <v>904</v>
      </c>
      <c r="F366" s="246" t="s">
        <v>905</v>
      </c>
      <c r="G366" s="247" t="s">
        <v>283</v>
      </c>
      <c r="H366" s="248">
        <v>2</v>
      </c>
      <c r="I366" s="249"/>
      <c r="J366" s="250">
        <f>ROUND(I366*H366,2)</f>
        <v>0</v>
      </c>
      <c r="K366" s="251"/>
      <c r="L366" s="252"/>
      <c r="M366" s="253" t="s">
        <v>1</v>
      </c>
      <c r="N366" s="254" t="s">
        <v>47</v>
      </c>
      <c r="O366" s="89"/>
      <c r="P366" s="235">
        <f>O366*H366</f>
        <v>0</v>
      </c>
      <c r="Q366" s="235">
        <v>0</v>
      </c>
      <c r="R366" s="235">
        <f>Q366*H366</f>
        <v>0</v>
      </c>
      <c r="S366" s="235">
        <v>0</v>
      </c>
      <c r="T366" s="236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37" t="s">
        <v>248</v>
      </c>
      <c r="AT366" s="237" t="s">
        <v>245</v>
      </c>
      <c r="AU366" s="237" t="s">
        <v>92</v>
      </c>
      <c r="AY366" s="14" t="s">
        <v>156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4" t="s">
        <v>164</v>
      </c>
      <c r="BK366" s="238">
        <f>ROUND(I366*H366,2)</f>
        <v>0</v>
      </c>
      <c r="BL366" s="14" t="s">
        <v>224</v>
      </c>
      <c r="BM366" s="237" t="s">
        <v>906</v>
      </c>
    </row>
    <row r="367" s="2" customFormat="1">
      <c r="A367" s="35"/>
      <c r="B367" s="36"/>
      <c r="C367" s="37"/>
      <c r="D367" s="239" t="s">
        <v>166</v>
      </c>
      <c r="E367" s="37"/>
      <c r="F367" s="240" t="s">
        <v>905</v>
      </c>
      <c r="G367" s="37"/>
      <c r="H367" s="37"/>
      <c r="I367" s="241"/>
      <c r="J367" s="37"/>
      <c r="K367" s="37"/>
      <c r="L367" s="41"/>
      <c r="M367" s="242"/>
      <c r="N367" s="243"/>
      <c r="O367" s="89"/>
      <c r="P367" s="89"/>
      <c r="Q367" s="89"/>
      <c r="R367" s="89"/>
      <c r="S367" s="89"/>
      <c r="T367" s="90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166</v>
      </c>
      <c r="AU367" s="14" t="s">
        <v>92</v>
      </c>
    </row>
    <row r="368" s="2" customFormat="1" ht="16.5" customHeight="1">
      <c r="A368" s="35"/>
      <c r="B368" s="36"/>
      <c r="C368" s="244" t="s">
        <v>907</v>
      </c>
      <c r="D368" s="244" t="s">
        <v>245</v>
      </c>
      <c r="E368" s="245" t="s">
        <v>908</v>
      </c>
      <c r="F368" s="246" t="s">
        <v>909</v>
      </c>
      <c r="G368" s="247" t="s">
        <v>283</v>
      </c>
      <c r="H368" s="248">
        <v>4</v>
      </c>
      <c r="I368" s="249"/>
      <c r="J368" s="250">
        <f>ROUND(I368*H368,2)</f>
        <v>0</v>
      </c>
      <c r="K368" s="251"/>
      <c r="L368" s="252"/>
      <c r="M368" s="253" t="s">
        <v>1</v>
      </c>
      <c r="N368" s="254" t="s">
        <v>47</v>
      </c>
      <c r="O368" s="89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37" t="s">
        <v>248</v>
      </c>
      <c r="AT368" s="237" t="s">
        <v>245</v>
      </c>
      <c r="AU368" s="237" t="s">
        <v>92</v>
      </c>
      <c r="AY368" s="14" t="s">
        <v>156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4" t="s">
        <v>164</v>
      </c>
      <c r="BK368" s="238">
        <f>ROUND(I368*H368,2)</f>
        <v>0</v>
      </c>
      <c r="BL368" s="14" t="s">
        <v>224</v>
      </c>
      <c r="BM368" s="237" t="s">
        <v>910</v>
      </c>
    </row>
    <row r="369" s="2" customFormat="1">
      <c r="A369" s="35"/>
      <c r="B369" s="36"/>
      <c r="C369" s="37"/>
      <c r="D369" s="239" t="s">
        <v>166</v>
      </c>
      <c r="E369" s="37"/>
      <c r="F369" s="240" t="s">
        <v>909</v>
      </c>
      <c r="G369" s="37"/>
      <c r="H369" s="37"/>
      <c r="I369" s="241"/>
      <c r="J369" s="37"/>
      <c r="K369" s="37"/>
      <c r="L369" s="41"/>
      <c r="M369" s="242"/>
      <c r="N369" s="243"/>
      <c r="O369" s="89"/>
      <c r="P369" s="89"/>
      <c r="Q369" s="89"/>
      <c r="R369" s="89"/>
      <c r="S369" s="89"/>
      <c r="T369" s="90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166</v>
      </c>
      <c r="AU369" s="14" t="s">
        <v>92</v>
      </c>
    </row>
    <row r="370" s="2" customFormat="1" ht="21.75" customHeight="1">
      <c r="A370" s="35"/>
      <c r="B370" s="36"/>
      <c r="C370" s="225" t="s">
        <v>911</v>
      </c>
      <c r="D370" s="225" t="s">
        <v>159</v>
      </c>
      <c r="E370" s="226" t="s">
        <v>912</v>
      </c>
      <c r="F370" s="227" t="s">
        <v>913</v>
      </c>
      <c r="G370" s="228" t="s">
        <v>283</v>
      </c>
      <c r="H370" s="229">
        <v>2</v>
      </c>
      <c r="I370" s="230"/>
      <c r="J370" s="231">
        <f>ROUND(I370*H370,2)</f>
        <v>0</v>
      </c>
      <c r="K370" s="232"/>
      <c r="L370" s="41"/>
      <c r="M370" s="233" t="s">
        <v>1</v>
      </c>
      <c r="N370" s="234" t="s">
        <v>47</v>
      </c>
      <c r="O370" s="89"/>
      <c r="P370" s="235">
        <f>O370*H370</f>
        <v>0</v>
      </c>
      <c r="Q370" s="235">
        <v>0</v>
      </c>
      <c r="R370" s="235">
        <f>Q370*H370</f>
        <v>0</v>
      </c>
      <c r="S370" s="235">
        <v>0</v>
      </c>
      <c r="T370" s="236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37" t="s">
        <v>224</v>
      </c>
      <c r="AT370" s="237" t="s">
        <v>159</v>
      </c>
      <c r="AU370" s="237" t="s">
        <v>92</v>
      </c>
      <c r="AY370" s="14" t="s">
        <v>156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4" t="s">
        <v>164</v>
      </c>
      <c r="BK370" s="238">
        <f>ROUND(I370*H370,2)</f>
        <v>0</v>
      </c>
      <c r="BL370" s="14" t="s">
        <v>224</v>
      </c>
      <c r="BM370" s="237" t="s">
        <v>914</v>
      </c>
    </row>
    <row r="371" s="2" customFormat="1">
      <c r="A371" s="35"/>
      <c r="B371" s="36"/>
      <c r="C371" s="37"/>
      <c r="D371" s="239" t="s">
        <v>166</v>
      </c>
      <c r="E371" s="37"/>
      <c r="F371" s="240" t="s">
        <v>913</v>
      </c>
      <c r="G371" s="37"/>
      <c r="H371" s="37"/>
      <c r="I371" s="241"/>
      <c r="J371" s="37"/>
      <c r="K371" s="37"/>
      <c r="L371" s="41"/>
      <c r="M371" s="242"/>
      <c r="N371" s="243"/>
      <c r="O371" s="89"/>
      <c r="P371" s="89"/>
      <c r="Q371" s="89"/>
      <c r="R371" s="89"/>
      <c r="S371" s="89"/>
      <c r="T371" s="90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166</v>
      </c>
      <c r="AU371" s="14" t="s">
        <v>92</v>
      </c>
    </row>
    <row r="372" s="2" customFormat="1" ht="16.5" customHeight="1">
      <c r="A372" s="35"/>
      <c r="B372" s="36"/>
      <c r="C372" s="244" t="s">
        <v>915</v>
      </c>
      <c r="D372" s="244" t="s">
        <v>245</v>
      </c>
      <c r="E372" s="245" t="s">
        <v>916</v>
      </c>
      <c r="F372" s="246" t="s">
        <v>917</v>
      </c>
      <c r="G372" s="247" t="s">
        <v>283</v>
      </c>
      <c r="H372" s="248">
        <v>2</v>
      </c>
      <c r="I372" s="249"/>
      <c r="J372" s="250">
        <f>ROUND(I372*H372,2)</f>
        <v>0</v>
      </c>
      <c r="K372" s="251"/>
      <c r="L372" s="252"/>
      <c r="M372" s="253" t="s">
        <v>1</v>
      </c>
      <c r="N372" s="254" t="s">
        <v>47</v>
      </c>
      <c r="O372" s="89"/>
      <c r="P372" s="235">
        <f>O372*H372</f>
        <v>0</v>
      </c>
      <c r="Q372" s="235">
        <v>0.0011000000000000001</v>
      </c>
      <c r="R372" s="235">
        <f>Q372*H372</f>
        <v>0.0022000000000000001</v>
      </c>
      <c r="S372" s="235">
        <v>0</v>
      </c>
      <c r="T372" s="236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37" t="s">
        <v>248</v>
      </c>
      <c r="AT372" s="237" t="s">
        <v>245</v>
      </c>
      <c r="AU372" s="237" t="s">
        <v>92</v>
      </c>
      <c r="AY372" s="14" t="s">
        <v>156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4" t="s">
        <v>164</v>
      </c>
      <c r="BK372" s="238">
        <f>ROUND(I372*H372,2)</f>
        <v>0</v>
      </c>
      <c r="BL372" s="14" t="s">
        <v>224</v>
      </c>
      <c r="BM372" s="237" t="s">
        <v>918</v>
      </c>
    </row>
    <row r="373" s="2" customFormat="1">
      <c r="A373" s="35"/>
      <c r="B373" s="36"/>
      <c r="C373" s="37"/>
      <c r="D373" s="239" t="s">
        <v>166</v>
      </c>
      <c r="E373" s="37"/>
      <c r="F373" s="240" t="s">
        <v>917</v>
      </c>
      <c r="G373" s="37"/>
      <c r="H373" s="37"/>
      <c r="I373" s="241"/>
      <c r="J373" s="37"/>
      <c r="K373" s="37"/>
      <c r="L373" s="41"/>
      <c r="M373" s="242"/>
      <c r="N373" s="243"/>
      <c r="O373" s="89"/>
      <c r="P373" s="89"/>
      <c r="Q373" s="89"/>
      <c r="R373" s="89"/>
      <c r="S373" s="89"/>
      <c r="T373" s="90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166</v>
      </c>
      <c r="AU373" s="14" t="s">
        <v>92</v>
      </c>
    </row>
    <row r="374" s="2" customFormat="1" ht="16.5" customHeight="1">
      <c r="A374" s="35"/>
      <c r="B374" s="36"/>
      <c r="C374" s="244" t="s">
        <v>919</v>
      </c>
      <c r="D374" s="244" t="s">
        <v>245</v>
      </c>
      <c r="E374" s="245" t="s">
        <v>920</v>
      </c>
      <c r="F374" s="246" t="s">
        <v>921</v>
      </c>
      <c r="G374" s="247" t="s">
        <v>283</v>
      </c>
      <c r="H374" s="248">
        <v>9</v>
      </c>
      <c r="I374" s="249"/>
      <c r="J374" s="250">
        <f>ROUND(I374*H374,2)</f>
        <v>0</v>
      </c>
      <c r="K374" s="251"/>
      <c r="L374" s="252"/>
      <c r="M374" s="253" t="s">
        <v>1</v>
      </c>
      <c r="N374" s="254" t="s">
        <v>47</v>
      </c>
      <c r="O374" s="89"/>
      <c r="P374" s="235">
        <f>O374*H374</f>
        <v>0</v>
      </c>
      <c r="Q374" s="235">
        <v>0.00020000000000000001</v>
      </c>
      <c r="R374" s="235">
        <f>Q374*H374</f>
        <v>0.0018000000000000002</v>
      </c>
      <c r="S374" s="235">
        <v>0</v>
      </c>
      <c r="T374" s="23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37" t="s">
        <v>248</v>
      </c>
      <c r="AT374" s="237" t="s">
        <v>245</v>
      </c>
      <c r="AU374" s="237" t="s">
        <v>92</v>
      </c>
      <c r="AY374" s="14" t="s">
        <v>156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4" t="s">
        <v>164</v>
      </c>
      <c r="BK374" s="238">
        <f>ROUND(I374*H374,2)</f>
        <v>0</v>
      </c>
      <c r="BL374" s="14" t="s">
        <v>224</v>
      </c>
      <c r="BM374" s="237" t="s">
        <v>922</v>
      </c>
    </row>
    <row r="375" s="2" customFormat="1">
      <c r="A375" s="35"/>
      <c r="B375" s="36"/>
      <c r="C375" s="37"/>
      <c r="D375" s="239" t="s">
        <v>166</v>
      </c>
      <c r="E375" s="37"/>
      <c r="F375" s="240" t="s">
        <v>921</v>
      </c>
      <c r="G375" s="37"/>
      <c r="H375" s="37"/>
      <c r="I375" s="241"/>
      <c r="J375" s="37"/>
      <c r="K375" s="37"/>
      <c r="L375" s="41"/>
      <c r="M375" s="242"/>
      <c r="N375" s="243"/>
      <c r="O375" s="89"/>
      <c r="P375" s="89"/>
      <c r="Q375" s="89"/>
      <c r="R375" s="89"/>
      <c r="S375" s="89"/>
      <c r="T375" s="90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166</v>
      </c>
      <c r="AU375" s="14" t="s">
        <v>92</v>
      </c>
    </row>
    <row r="376" s="2" customFormat="1" ht="24.15" customHeight="1">
      <c r="A376" s="35"/>
      <c r="B376" s="36"/>
      <c r="C376" s="225" t="s">
        <v>923</v>
      </c>
      <c r="D376" s="225" t="s">
        <v>159</v>
      </c>
      <c r="E376" s="226" t="s">
        <v>924</v>
      </c>
      <c r="F376" s="227" t="s">
        <v>925</v>
      </c>
      <c r="G376" s="228" t="s">
        <v>283</v>
      </c>
      <c r="H376" s="229">
        <v>2</v>
      </c>
      <c r="I376" s="230"/>
      <c r="J376" s="231">
        <f>ROUND(I376*H376,2)</f>
        <v>0</v>
      </c>
      <c r="K376" s="232"/>
      <c r="L376" s="41"/>
      <c r="M376" s="233" t="s">
        <v>1</v>
      </c>
      <c r="N376" s="234" t="s">
        <v>47</v>
      </c>
      <c r="O376" s="89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37" t="s">
        <v>224</v>
      </c>
      <c r="AT376" s="237" t="s">
        <v>159</v>
      </c>
      <c r="AU376" s="237" t="s">
        <v>92</v>
      </c>
      <c r="AY376" s="14" t="s">
        <v>156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4" t="s">
        <v>164</v>
      </c>
      <c r="BK376" s="238">
        <f>ROUND(I376*H376,2)</f>
        <v>0</v>
      </c>
      <c r="BL376" s="14" t="s">
        <v>224</v>
      </c>
      <c r="BM376" s="237" t="s">
        <v>926</v>
      </c>
    </row>
    <row r="377" s="2" customFormat="1">
      <c r="A377" s="35"/>
      <c r="B377" s="36"/>
      <c r="C377" s="37"/>
      <c r="D377" s="239" t="s">
        <v>166</v>
      </c>
      <c r="E377" s="37"/>
      <c r="F377" s="240" t="s">
        <v>925</v>
      </c>
      <c r="G377" s="37"/>
      <c r="H377" s="37"/>
      <c r="I377" s="241"/>
      <c r="J377" s="37"/>
      <c r="K377" s="37"/>
      <c r="L377" s="41"/>
      <c r="M377" s="242"/>
      <c r="N377" s="243"/>
      <c r="O377" s="89"/>
      <c r="P377" s="89"/>
      <c r="Q377" s="89"/>
      <c r="R377" s="89"/>
      <c r="S377" s="89"/>
      <c r="T377" s="90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166</v>
      </c>
      <c r="AU377" s="14" t="s">
        <v>92</v>
      </c>
    </row>
    <row r="378" s="2" customFormat="1" ht="21.75" customHeight="1">
      <c r="A378" s="35"/>
      <c r="B378" s="36"/>
      <c r="C378" s="244" t="s">
        <v>927</v>
      </c>
      <c r="D378" s="244" t="s">
        <v>245</v>
      </c>
      <c r="E378" s="245" t="s">
        <v>928</v>
      </c>
      <c r="F378" s="246" t="s">
        <v>905</v>
      </c>
      <c r="G378" s="247" t="s">
        <v>283</v>
      </c>
      <c r="H378" s="248">
        <v>2</v>
      </c>
      <c r="I378" s="249"/>
      <c r="J378" s="250">
        <f>ROUND(I378*H378,2)</f>
        <v>0</v>
      </c>
      <c r="K378" s="251"/>
      <c r="L378" s="252"/>
      <c r="M378" s="253" t="s">
        <v>1</v>
      </c>
      <c r="N378" s="254" t="s">
        <v>47</v>
      </c>
      <c r="O378" s="89"/>
      <c r="P378" s="235">
        <f>O378*H378</f>
        <v>0</v>
      </c>
      <c r="Q378" s="235">
        <v>0</v>
      </c>
      <c r="R378" s="235">
        <f>Q378*H378</f>
        <v>0</v>
      </c>
      <c r="S378" s="235">
        <v>0</v>
      </c>
      <c r="T378" s="236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37" t="s">
        <v>248</v>
      </c>
      <c r="AT378" s="237" t="s">
        <v>245</v>
      </c>
      <c r="AU378" s="237" t="s">
        <v>92</v>
      </c>
      <c r="AY378" s="14" t="s">
        <v>156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4" t="s">
        <v>164</v>
      </c>
      <c r="BK378" s="238">
        <f>ROUND(I378*H378,2)</f>
        <v>0</v>
      </c>
      <c r="BL378" s="14" t="s">
        <v>224</v>
      </c>
      <c r="BM378" s="237" t="s">
        <v>929</v>
      </c>
    </row>
    <row r="379" s="2" customFormat="1">
      <c r="A379" s="35"/>
      <c r="B379" s="36"/>
      <c r="C379" s="37"/>
      <c r="D379" s="239" t="s">
        <v>166</v>
      </c>
      <c r="E379" s="37"/>
      <c r="F379" s="240" t="s">
        <v>905</v>
      </c>
      <c r="G379" s="37"/>
      <c r="H379" s="37"/>
      <c r="I379" s="241"/>
      <c r="J379" s="37"/>
      <c r="K379" s="37"/>
      <c r="L379" s="41"/>
      <c r="M379" s="242"/>
      <c r="N379" s="243"/>
      <c r="O379" s="89"/>
      <c r="P379" s="89"/>
      <c r="Q379" s="89"/>
      <c r="R379" s="89"/>
      <c r="S379" s="89"/>
      <c r="T379" s="90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166</v>
      </c>
      <c r="AU379" s="14" t="s">
        <v>92</v>
      </c>
    </row>
    <row r="380" s="2" customFormat="1" ht="24.15" customHeight="1">
      <c r="A380" s="35"/>
      <c r="B380" s="36"/>
      <c r="C380" s="225" t="s">
        <v>930</v>
      </c>
      <c r="D380" s="225" t="s">
        <v>159</v>
      </c>
      <c r="E380" s="226" t="s">
        <v>931</v>
      </c>
      <c r="F380" s="227" t="s">
        <v>932</v>
      </c>
      <c r="G380" s="228" t="s">
        <v>283</v>
      </c>
      <c r="H380" s="229">
        <v>5</v>
      </c>
      <c r="I380" s="230"/>
      <c r="J380" s="231">
        <f>ROUND(I380*H380,2)</f>
        <v>0</v>
      </c>
      <c r="K380" s="232"/>
      <c r="L380" s="41"/>
      <c r="M380" s="233" t="s">
        <v>1</v>
      </c>
      <c r="N380" s="234" t="s">
        <v>47</v>
      </c>
      <c r="O380" s="89"/>
      <c r="P380" s="235">
        <f>O380*H380</f>
        <v>0</v>
      </c>
      <c r="Q380" s="235">
        <v>0</v>
      </c>
      <c r="R380" s="235">
        <f>Q380*H380</f>
        <v>0</v>
      </c>
      <c r="S380" s="235">
        <v>0</v>
      </c>
      <c r="T380" s="236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37" t="s">
        <v>224</v>
      </c>
      <c r="AT380" s="237" t="s">
        <v>159</v>
      </c>
      <c r="AU380" s="237" t="s">
        <v>92</v>
      </c>
      <c r="AY380" s="14" t="s">
        <v>156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4" t="s">
        <v>164</v>
      </c>
      <c r="BK380" s="238">
        <f>ROUND(I380*H380,2)</f>
        <v>0</v>
      </c>
      <c r="BL380" s="14" t="s">
        <v>224</v>
      </c>
      <c r="BM380" s="237" t="s">
        <v>933</v>
      </c>
    </row>
    <row r="381" s="2" customFormat="1">
      <c r="A381" s="35"/>
      <c r="B381" s="36"/>
      <c r="C381" s="37"/>
      <c r="D381" s="239" t="s">
        <v>166</v>
      </c>
      <c r="E381" s="37"/>
      <c r="F381" s="240" t="s">
        <v>932</v>
      </c>
      <c r="G381" s="37"/>
      <c r="H381" s="37"/>
      <c r="I381" s="241"/>
      <c r="J381" s="37"/>
      <c r="K381" s="37"/>
      <c r="L381" s="41"/>
      <c r="M381" s="242"/>
      <c r="N381" s="243"/>
      <c r="O381" s="89"/>
      <c r="P381" s="89"/>
      <c r="Q381" s="89"/>
      <c r="R381" s="89"/>
      <c r="S381" s="89"/>
      <c r="T381" s="90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166</v>
      </c>
      <c r="AU381" s="14" t="s">
        <v>92</v>
      </c>
    </row>
    <row r="382" s="2" customFormat="1" ht="16.5" customHeight="1">
      <c r="A382" s="35"/>
      <c r="B382" s="36"/>
      <c r="C382" s="244" t="s">
        <v>934</v>
      </c>
      <c r="D382" s="244" t="s">
        <v>245</v>
      </c>
      <c r="E382" s="245" t="s">
        <v>935</v>
      </c>
      <c r="F382" s="246" t="s">
        <v>936</v>
      </c>
      <c r="G382" s="247" t="s">
        <v>283</v>
      </c>
      <c r="H382" s="248">
        <v>5</v>
      </c>
      <c r="I382" s="249"/>
      <c r="J382" s="250">
        <f>ROUND(I382*H382,2)</f>
        <v>0</v>
      </c>
      <c r="K382" s="251"/>
      <c r="L382" s="252"/>
      <c r="M382" s="253" t="s">
        <v>1</v>
      </c>
      <c r="N382" s="254" t="s">
        <v>47</v>
      </c>
      <c r="O382" s="89"/>
      <c r="P382" s="235">
        <f>O382*H382</f>
        <v>0</v>
      </c>
      <c r="Q382" s="235">
        <v>0</v>
      </c>
      <c r="R382" s="235">
        <f>Q382*H382</f>
        <v>0</v>
      </c>
      <c r="S382" s="235">
        <v>0</v>
      </c>
      <c r="T382" s="23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37" t="s">
        <v>248</v>
      </c>
      <c r="AT382" s="237" t="s">
        <v>245</v>
      </c>
      <c r="AU382" s="237" t="s">
        <v>92</v>
      </c>
      <c r="AY382" s="14" t="s">
        <v>156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4" t="s">
        <v>164</v>
      </c>
      <c r="BK382" s="238">
        <f>ROUND(I382*H382,2)</f>
        <v>0</v>
      </c>
      <c r="BL382" s="14" t="s">
        <v>224</v>
      </c>
      <c r="BM382" s="237" t="s">
        <v>937</v>
      </c>
    </row>
    <row r="383" s="2" customFormat="1">
      <c r="A383" s="35"/>
      <c r="B383" s="36"/>
      <c r="C383" s="37"/>
      <c r="D383" s="239" t="s">
        <v>166</v>
      </c>
      <c r="E383" s="37"/>
      <c r="F383" s="240" t="s">
        <v>936</v>
      </c>
      <c r="G383" s="37"/>
      <c r="H383" s="37"/>
      <c r="I383" s="241"/>
      <c r="J383" s="37"/>
      <c r="K383" s="37"/>
      <c r="L383" s="41"/>
      <c r="M383" s="242"/>
      <c r="N383" s="243"/>
      <c r="O383" s="89"/>
      <c r="P383" s="89"/>
      <c r="Q383" s="89"/>
      <c r="R383" s="89"/>
      <c r="S383" s="89"/>
      <c r="T383" s="90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166</v>
      </c>
      <c r="AU383" s="14" t="s">
        <v>92</v>
      </c>
    </row>
    <row r="384" s="2" customFormat="1" ht="33" customHeight="1">
      <c r="A384" s="35"/>
      <c r="B384" s="36"/>
      <c r="C384" s="225" t="s">
        <v>938</v>
      </c>
      <c r="D384" s="225" t="s">
        <v>159</v>
      </c>
      <c r="E384" s="226" t="s">
        <v>939</v>
      </c>
      <c r="F384" s="227" t="s">
        <v>940</v>
      </c>
      <c r="G384" s="228" t="s">
        <v>182</v>
      </c>
      <c r="H384" s="229">
        <v>2</v>
      </c>
      <c r="I384" s="230"/>
      <c r="J384" s="231">
        <f>ROUND(I384*H384,2)</f>
        <v>0</v>
      </c>
      <c r="K384" s="232"/>
      <c r="L384" s="41"/>
      <c r="M384" s="233" t="s">
        <v>1</v>
      </c>
      <c r="N384" s="234" t="s">
        <v>47</v>
      </c>
      <c r="O384" s="89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37" t="s">
        <v>224</v>
      </c>
      <c r="AT384" s="237" t="s">
        <v>159</v>
      </c>
      <c r="AU384" s="237" t="s">
        <v>92</v>
      </c>
      <c r="AY384" s="14" t="s">
        <v>156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4" t="s">
        <v>164</v>
      </c>
      <c r="BK384" s="238">
        <f>ROUND(I384*H384,2)</f>
        <v>0</v>
      </c>
      <c r="BL384" s="14" t="s">
        <v>224</v>
      </c>
      <c r="BM384" s="237" t="s">
        <v>941</v>
      </c>
    </row>
    <row r="385" s="2" customFormat="1">
      <c r="A385" s="35"/>
      <c r="B385" s="36"/>
      <c r="C385" s="37"/>
      <c r="D385" s="239" t="s">
        <v>166</v>
      </c>
      <c r="E385" s="37"/>
      <c r="F385" s="240" t="s">
        <v>940</v>
      </c>
      <c r="G385" s="37"/>
      <c r="H385" s="37"/>
      <c r="I385" s="241"/>
      <c r="J385" s="37"/>
      <c r="K385" s="37"/>
      <c r="L385" s="41"/>
      <c r="M385" s="242"/>
      <c r="N385" s="243"/>
      <c r="O385" s="89"/>
      <c r="P385" s="89"/>
      <c r="Q385" s="89"/>
      <c r="R385" s="89"/>
      <c r="S385" s="89"/>
      <c r="T385" s="90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166</v>
      </c>
      <c r="AU385" s="14" t="s">
        <v>92</v>
      </c>
    </row>
    <row r="386" s="2" customFormat="1" ht="16.5" customHeight="1">
      <c r="A386" s="35"/>
      <c r="B386" s="36"/>
      <c r="C386" s="244" t="s">
        <v>942</v>
      </c>
      <c r="D386" s="244" t="s">
        <v>245</v>
      </c>
      <c r="E386" s="245" t="s">
        <v>943</v>
      </c>
      <c r="F386" s="246" t="s">
        <v>944</v>
      </c>
      <c r="G386" s="247" t="s">
        <v>182</v>
      </c>
      <c r="H386" s="248">
        <v>2.1600000000000001</v>
      </c>
      <c r="I386" s="249"/>
      <c r="J386" s="250">
        <f>ROUND(I386*H386,2)</f>
        <v>0</v>
      </c>
      <c r="K386" s="251"/>
      <c r="L386" s="252"/>
      <c r="M386" s="253" t="s">
        <v>1</v>
      </c>
      <c r="N386" s="254" t="s">
        <v>47</v>
      </c>
      <c r="O386" s="89"/>
      <c r="P386" s="235">
        <f>O386*H386</f>
        <v>0</v>
      </c>
      <c r="Q386" s="235">
        <v>0.00014999999999999999</v>
      </c>
      <c r="R386" s="235">
        <f>Q386*H386</f>
        <v>0.00032400000000000001</v>
      </c>
      <c r="S386" s="235">
        <v>0</v>
      </c>
      <c r="T386" s="236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37" t="s">
        <v>248</v>
      </c>
      <c r="AT386" s="237" t="s">
        <v>245</v>
      </c>
      <c r="AU386" s="237" t="s">
        <v>92</v>
      </c>
      <c r="AY386" s="14" t="s">
        <v>156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4" t="s">
        <v>164</v>
      </c>
      <c r="BK386" s="238">
        <f>ROUND(I386*H386,2)</f>
        <v>0</v>
      </c>
      <c r="BL386" s="14" t="s">
        <v>224</v>
      </c>
      <c r="BM386" s="237" t="s">
        <v>945</v>
      </c>
    </row>
    <row r="387" s="2" customFormat="1">
      <c r="A387" s="35"/>
      <c r="B387" s="36"/>
      <c r="C387" s="37"/>
      <c r="D387" s="239" t="s">
        <v>166</v>
      </c>
      <c r="E387" s="37"/>
      <c r="F387" s="240" t="s">
        <v>944</v>
      </c>
      <c r="G387" s="37"/>
      <c r="H387" s="37"/>
      <c r="I387" s="241"/>
      <c r="J387" s="37"/>
      <c r="K387" s="37"/>
      <c r="L387" s="41"/>
      <c r="M387" s="242"/>
      <c r="N387" s="243"/>
      <c r="O387" s="89"/>
      <c r="P387" s="89"/>
      <c r="Q387" s="89"/>
      <c r="R387" s="89"/>
      <c r="S387" s="89"/>
      <c r="T387" s="90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166</v>
      </c>
      <c r="AU387" s="14" t="s">
        <v>92</v>
      </c>
    </row>
    <row r="388" s="2" customFormat="1" ht="16.5" customHeight="1">
      <c r="A388" s="35"/>
      <c r="B388" s="36"/>
      <c r="C388" s="244" t="s">
        <v>946</v>
      </c>
      <c r="D388" s="244" t="s">
        <v>245</v>
      </c>
      <c r="E388" s="245" t="s">
        <v>947</v>
      </c>
      <c r="F388" s="246" t="s">
        <v>948</v>
      </c>
      <c r="G388" s="247" t="s">
        <v>283</v>
      </c>
      <c r="H388" s="248">
        <v>1</v>
      </c>
      <c r="I388" s="249"/>
      <c r="J388" s="250">
        <f>ROUND(I388*H388,2)</f>
        <v>0</v>
      </c>
      <c r="K388" s="251"/>
      <c r="L388" s="252"/>
      <c r="M388" s="253" t="s">
        <v>1</v>
      </c>
      <c r="N388" s="254" t="s">
        <v>47</v>
      </c>
      <c r="O388" s="89"/>
      <c r="P388" s="235">
        <f>O388*H388</f>
        <v>0</v>
      </c>
      <c r="Q388" s="235">
        <v>8.0000000000000007E-05</v>
      </c>
      <c r="R388" s="235">
        <f>Q388*H388</f>
        <v>8.0000000000000007E-05</v>
      </c>
      <c r="S388" s="235">
        <v>0</v>
      </c>
      <c r="T388" s="23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37" t="s">
        <v>248</v>
      </c>
      <c r="AT388" s="237" t="s">
        <v>245</v>
      </c>
      <c r="AU388" s="237" t="s">
        <v>92</v>
      </c>
      <c r="AY388" s="14" t="s">
        <v>156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4" t="s">
        <v>164</v>
      </c>
      <c r="BK388" s="238">
        <f>ROUND(I388*H388,2)</f>
        <v>0</v>
      </c>
      <c r="BL388" s="14" t="s">
        <v>224</v>
      </c>
      <c r="BM388" s="237" t="s">
        <v>949</v>
      </c>
    </row>
    <row r="389" s="2" customFormat="1">
      <c r="A389" s="35"/>
      <c r="B389" s="36"/>
      <c r="C389" s="37"/>
      <c r="D389" s="239" t="s">
        <v>166</v>
      </c>
      <c r="E389" s="37"/>
      <c r="F389" s="240" t="s">
        <v>948</v>
      </c>
      <c r="G389" s="37"/>
      <c r="H389" s="37"/>
      <c r="I389" s="241"/>
      <c r="J389" s="37"/>
      <c r="K389" s="37"/>
      <c r="L389" s="41"/>
      <c r="M389" s="242"/>
      <c r="N389" s="243"/>
      <c r="O389" s="89"/>
      <c r="P389" s="89"/>
      <c r="Q389" s="89"/>
      <c r="R389" s="89"/>
      <c r="S389" s="89"/>
      <c r="T389" s="90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166</v>
      </c>
      <c r="AU389" s="14" t="s">
        <v>92</v>
      </c>
    </row>
    <row r="390" s="2" customFormat="1" ht="37.8" customHeight="1">
      <c r="A390" s="35"/>
      <c r="B390" s="36"/>
      <c r="C390" s="225" t="s">
        <v>950</v>
      </c>
      <c r="D390" s="225" t="s">
        <v>159</v>
      </c>
      <c r="E390" s="226" t="s">
        <v>951</v>
      </c>
      <c r="F390" s="227" t="s">
        <v>952</v>
      </c>
      <c r="G390" s="228" t="s">
        <v>283</v>
      </c>
      <c r="H390" s="229">
        <v>6</v>
      </c>
      <c r="I390" s="230"/>
      <c r="J390" s="231">
        <f>ROUND(I390*H390,2)</f>
        <v>0</v>
      </c>
      <c r="K390" s="232"/>
      <c r="L390" s="41"/>
      <c r="M390" s="233" t="s">
        <v>1</v>
      </c>
      <c r="N390" s="234" t="s">
        <v>47</v>
      </c>
      <c r="O390" s="89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37" t="s">
        <v>224</v>
      </c>
      <c r="AT390" s="237" t="s">
        <v>159</v>
      </c>
      <c r="AU390" s="237" t="s">
        <v>92</v>
      </c>
      <c r="AY390" s="14" t="s">
        <v>156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4" t="s">
        <v>164</v>
      </c>
      <c r="BK390" s="238">
        <f>ROUND(I390*H390,2)</f>
        <v>0</v>
      </c>
      <c r="BL390" s="14" t="s">
        <v>224</v>
      </c>
      <c r="BM390" s="237" t="s">
        <v>953</v>
      </c>
    </row>
    <row r="391" s="2" customFormat="1">
      <c r="A391" s="35"/>
      <c r="B391" s="36"/>
      <c r="C391" s="37"/>
      <c r="D391" s="239" t="s">
        <v>166</v>
      </c>
      <c r="E391" s="37"/>
      <c r="F391" s="240" t="s">
        <v>952</v>
      </c>
      <c r="G391" s="37"/>
      <c r="H391" s="37"/>
      <c r="I391" s="241"/>
      <c r="J391" s="37"/>
      <c r="K391" s="37"/>
      <c r="L391" s="41"/>
      <c r="M391" s="242"/>
      <c r="N391" s="243"/>
      <c r="O391" s="89"/>
      <c r="P391" s="89"/>
      <c r="Q391" s="89"/>
      <c r="R391" s="89"/>
      <c r="S391" s="89"/>
      <c r="T391" s="90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166</v>
      </c>
      <c r="AU391" s="14" t="s">
        <v>92</v>
      </c>
    </row>
    <row r="392" s="2" customFormat="1" ht="24.15" customHeight="1">
      <c r="A392" s="35"/>
      <c r="B392" s="36"/>
      <c r="C392" s="244" t="s">
        <v>954</v>
      </c>
      <c r="D392" s="244" t="s">
        <v>245</v>
      </c>
      <c r="E392" s="245" t="s">
        <v>955</v>
      </c>
      <c r="F392" s="246" t="s">
        <v>956</v>
      </c>
      <c r="G392" s="247" t="s">
        <v>283</v>
      </c>
      <c r="H392" s="248">
        <v>2</v>
      </c>
      <c r="I392" s="249"/>
      <c r="J392" s="250">
        <f>ROUND(I392*H392,2)</f>
        <v>0</v>
      </c>
      <c r="K392" s="251"/>
      <c r="L392" s="252"/>
      <c r="M392" s="253" t="s">
        <v>1</v>
      </c>
      <c r="N392" s="254" t="s">
        <v>47</v>
      </c>
      <c r="O392" s="89"/>
      <c r="P392" s="235">
        <f>O392*H392</f>
        <v>0</v>
      </c>
      <c r="Q392" s="235">
        <v>0.0015</v>
      </c>
      <c r="R392" s="235">
        <f>Q392*H392</f>
        <v>0.0030000000000000001</v>
      </c>
      <c r="S392" s="235">
        <v>0</v>
      </c>
      <c r="T392" s="236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37" t="s">
        <v>248</v>
      </c>
      <c r="AT392" s="237" t="s">
        <v>245</v>
      </c>
      <c r="AU392" s="237" t="s">
        <v>92</v>
      </c>
      <c r="AY392" s="14" t="s">
        <v>156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4" t="s">
        <v>164</v>
      </c>
      <c r="BK392" s="238">
        <f>ROUND(I392*H392,2)</f>
        <v>0</v>
      </c>
      <c r="BL392" s="14" t="s">
        <v>224</v>
      </c>
      <c r="BM392" s="237" t="s">
        <v>957</v>
      </c>
    </row>
    <row r="393" s="2" customFormat="1">
      <c r="A393" s="35"/>
      <c r="B393" s="36"/>
      <c r="C393" s="37"/>
      <c r="D393" s="239" t="s">
        <v>166</v>
      </c>
      <c r="E393" s="37"/>
      <c r="F393" s="240" t="s">
        <v>956</v>
      </c>
      <c r="G393" s="37"/>
      <c r="H393" s="37"/>
      <c r="I393" s="241"/>
      <c r="J393" s="37"/>
      <c r="K393" s="37"/>
      <c r="L393" s="41"/>
      <c r="M393" s="242"/>
      <c r="N393" s="243"/>
      <c r="O393" s="89"/>
      <c r="P393" s="89"/>
      <c r="Q393" s="89"/>
      <c r="R393" s="89"/>
      <c r="S393" s="89"/>
      <c r="T393" s="90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166</v>
      </c>
      <c r="AU393" s="14" t="s">
        <v>92</v>
      </c>
    </row>
    <row r="394" s="2" customFormat="1">
      <c r="A394" s="35"/>
      <c r="B394" s="36"/>
      <c r="C394" s="37"/>
      <c r="D394" s="239" t="s">
        <v>577</v>
      </c>
      <c r="E394" s="37"/>
      <c r="F394" s="259" t="s">
        <v>958</v>
      </c>
      <c r="G394" s="37"/>
      <c r="H394" s="37"/>
      <c r="I394" s="241"/>
      <c r="J394" s="37"/>
      <c r="K394" s="37"/>
      <c r="L394" s="41"/>
      <c r="M394" s="242"/>
      <c r="N394" s="243"/>
      <c r="O394" s="89"/>
      <c r="P394" s="89"/>
      <c r="Q394" s="89"/>
      <c r="R394" s="89"/>
      <c r="S394" s="89"/>
      <c r="T394" s="90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577</v>
      </c>
      <c r="AU394" s="14" t="s">
        <v>92</v>
      </c>
    </row>
    <row r="395" s="2" customFormat="1" ht="24.15" customHeight="1">
      <c r="A395" s="35"/>
      <c r="B395" s="36"/>
      <c r="C395" s="244" t="s">
        <v>959</v>
      </c>
      <c r="D395" s="244" t="s">
        <v>245</v>
      </c>
      <c r="E395" s="245" t="s">
        <v>960</v>
      </c>
      <c r="F395" s="246" t="s">
        <v>961</v>
      </c>
      <c r="G395" s="247" t="s">
        <v>283</v>
      </c>
      <c r="H395" s="248">
        <v>4</v>
      </c>
      <c r="I395" s="249"/>
      <c r="J395" s="250">
        <f>ROUND(I395*H395,2)</f>
        <v>0</v>
      </c>
      <c r="K395" s="251"/>
      <c r="L395" s="252"/>
      <c r="M395" s="253" t="s">
        <v>1</v>
      </c>
      <c r="N395" s="254" t="s">
        <v>47</v>
      </c>
      <c r="O395" s="89"/>
      <c r="P395" s="235">
        <f>O395*H395</f>
        <v>0</v>
      </c>
      <c r="Q395" s="235">
        <v>0.00069999999999999999</v>
      </c>
      <c r="R395" s="235">
        <f>Q395*H395</f>
        <v>0.0028</v>
      </c>
      <c r="S395" s="235">
        <v>0</v>
      </c>
      <c r="T395" s="236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37" t="s">
        <v>248</v>
      </c>
      <c r="AT395" s="237" t="s">
        <v>245</v>
      </c>
      <c r="AU395" s="237" t="s">
        <v>92</v>
      </c>
      <c r="AY395" s="14" t="s">
        <v>156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4" t="s">
        <v>164</v>
      </c>
      <c r="BK395" s="238">
        <f>ROUND(I395*H395,2)</f>
        <v>0</v>
      </c>
      <c r="BL395" s="14" t="s">
        <v>224</v>
      </c>
      <c r="BM395" s="237" t="s">
        <v>962</v>
      </c>
    </row>
    <row r="396" s="2" customFormat="1">
      <c r="A396" s="35"/>
      <c r="B396" s="36"/>
      <c r="C396" s="37"/>
      <c r="D396" s="239" t="s">
        <v>166</v>
      </c>
      <c r="E396" s="37"/>
      <c r="F396" s="240" t="s">
        <v>961</v>
      </c>
      <c r="G396" s="37"/>
      <c r="H396" s="37"/>
      <c r="I396" s="241"/>
      <c r="J396" s="37"/>
      <c r="K396" s="37"/>
      <c r="L396" s="41"/>
      <c r="M396" s="242"/>
      <c r="N396" s="243"/>
      <c r="O396" s="89"/>
      <c r="P396" s="89"/>
      <c r="Q396" s="89"/>
      <c r="R396" s="89"/>
      <c r="S396" s="89"/>
      <c r="T396" s="90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166</v>
      </c>
      <c r="AU396" s="14" t="s">
        <v>92</v>
      </c>
    </row>
    <row r="397" s="2" customFormat="1">
      <c r="A397" s="35"/>
      <c r="B397" s="36"/>
      <c r="C397" s="37"/>
      <c r="D397" s="239" t="s">
        <v>577</v>
      </c>
      <c r="E397" s="37"/>
      <c r="F397" s="259" t="s">
        <v>963</v>
      </c>
      <c r="G397" s="37"/>
      <c r="H397" s="37"/>
      <c r="I397" s="241"/>
      <c r="J397" s="37"/>
      <c r="K397" s="37"/>
      <c r="L397" s="41"/>
      <c r="M397" s="242"/>
      <c r="N397" s="243"/>
      <c r="O397" s="89"/>
      <c r="P397" s="89"/>
      <c r="Q397" s="89"/>
      <c r="R397" s="89"/>
      <c r="S397" s="89"/>
      <c r="T397" s="90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577</v>
      </c>
      <c r="AU397" s="14" t="s">
        <v>92</v>
      </c>
    </row>
    <row r="398" s="2" customFormat="1" ht="16.5" customHeight="1">
      <c r="A398" s="35"/>
      <c r="B398" s="36"/>
      <c r="C398" s="225" t="s">
        <v>964</v>
      </c>
      <c r="D398" s="225" t="s">
        <v>159</v>
      </c>
      <c r="E398" s="226" t="s">
        <v>965</v>
      </c>
      <c r="F398" s="227" t="s">
        <v>966</v>
      </c>
      <c r="G398" s="228" t="s">
        <v>283</v>
      </c>
      <c r="H398" s="229">
        <v>3</v>
      </c>
      <c r="I398" s="230"/>
      <c r="J398" s="231">
        <f>ROUND(I398*H398,2)</f>
        <v>0</v>
      </c>
      <c r="K398" s="232"/>
      <c r="L398" s="41"/>
      <c r="M398" s="233" t="s">
        <v>1</v>
      </c>
      <c r="N398" s="234" t="s">
        <v>47</v>
      </c>
      <c r="O398" s="89"/>
      <c r="P398" s="235">
        <f>O398*H398</f>
        <v>0</v>
      </c>
      <c r="Q398" s="235">
        <v>0</v>
      </c>
      <c r="R398" s="235">
        <f>Q398*H398</f>
        <v>0</v>
      </c>
      <c r="S398" s="235">
        <v>0</v>
      </c>
      <c r="T398" s="236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37" t="s">
        <v>224</v>
      </c>
      <c r="AT398" s="237" t="s">
        <v>159</v>
      </c>
      <c r="AU398" s="237" t="s">
        <v>92</v>
      </c>
      <c r="AY398" s="14" t="s">
        <v>156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4" t="s">
        <v>164</v>
      </c>
      <c r="BK398" s="238">
        <f>ROUND(I398*H398,2)</f>
        <v>0</v>
      </c>
      <c r="BL398" s="14" t="s">
        <v>224</v>
      </c>
      <c r="BM398" s="237" t="s">
        <v>967</v>
      </c>
    </row>
    <row r="399" s="2" customFormat="1">
      <c r="A399" s="35"/>
      <c r="B399" s="36"/>
      <c r="C399" s="37"/>
      <c r="D399" s="239" t="s">
        <v>166</v>
      </c>
      <c r="E399" s="37"/>
      <c r="F399" s="240" t="s">
        <v>966</v>
      </c>
      <c r="G399" s="37"/>
      <c r="H399" s="37"/>
      <c r="I399" s="241"/>
      <c r="J399" s="37"/>
      <c r="K399" s="37"/>
      <c r="L399" s="41"/>
      <c r="M399" s="242"/>
      <c r="N399" s="243"/>
      <c r="O399" s="89"/>
      <c r="P399" s="89"/>
      <c r="Q399" s="89"/>
      <c r="R399" s="89"/>
      <c r="S399" s="89"/>
      <c r="T399" s="90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166</v>
      </c>
      <c r="AU399" s="14" t="s">
        <v>92</v>
      </c>
    </row>
    <row r="400" s="2" customFormat="1" ht="24.15" customHeight="1">
      <c r="A400" s="35"/>
      <c r="B400" s="36"/>
      <c r="C400" s="244" t="s">
        <v>968</v>
      </c>
      <c r="D400" s="244" t="s">
        <v>245</v>
      </c>
      <c r="E400" s="245" t="s">
        <v>969</v>
      </c>
      <c r="F400" s="246" t="s">
        <v>970</v>
      </c>
      <c r="G400" s="247" t="s">
        <v>283</v>
      </c>
      <c r="H400" s="248">
        <v>3</v>
      </c>
      <c r="I400" s="249"/>
      <c r="J400" s="250">
        <f>ROUND(I400*H400,2)</f>
        <v>0</v>
      </c>
      <c r="K400" s="251"/>
      <c r="L400" s="252"/>
      <c r="M400" s="253" t="s">
        <v>1</v>
      </c>
      <c r="N400" s="254" t="s">
        <v>47</v>
      </c>
      <c r="O400" s="89"/>
      <c r="P400" s="235">
        <f>O400*H400</f>
        <v>0</v>
      </c>
      <c r="Q400" s="235">
        <v>0.00021000000000000001</v>
      </c>
      <c r="R400" s="235">
        <f>Q400*H400</f>
        <v>0.00063000000000000003</v>
      </c>
      <c r="S400" s="235">
        <v>0</v>
      </c>
      <c r="T400" s="23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37" t="s">
        <v>248</v>
      </c>
      <c r="AT400" s="237" t="s">
        <v>245</v>
      </c>
      <c r="AU400" s="237" t="s">
        <v>92</v>
      </c>
      <c r="AY400" s="14" t="s">
        <v>156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4" t="s">
        <v>164</v>
      </c>
      <c r="BK400" s="238">
        <f>ROUND(I400*H400,2)</f>
        <v>0</v>
      </c>
      <c r="BL400" s="14" t="s">
        <v>224</v>
      </c>
      <c r="BM400" s="237" t="s">
        <v>971</v>
      </c>
    </row>
    <row r="401" s="2" customFormat="1">
      <c r="A401" s="35"/>
      <c r="B401" s="36"/>
      <c r="C401" s="37"/>
      <c r="D401" s="239" t="s">
        <v>166</v>
      </c>
      <c r="E401" s="37"/>
      <c r="F401" s="240" t="s">
        <v>970</v>
      </c>
      <c r="G401" s="37"/>
      <c r="H401" s="37"/>
      <c r="I401" s="241"/>
      <c r="J401" s="37"/>
      <c r="K401" s="37"/>
      <c r="L401" s="41"/>
      <c r="M401" s="242"/>
      <c r="N401" s="243"/>
      <c r="O401" s="89"/>
      <c r="P401" s="89"/>
      <c r="Q401" s="89"/>
      <c r="R401" s="89"/>
      <c r="S401" s="89"/>
      <c r="T401" s="90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166</v>
      </c>
      <c r="AU401" s="14" t="s">
        <v>92</v>
      </c>
    </row>
    <row r="402" s="2" customFormat="1">
      <c r="A402" s="35"/>
      <c r="B402" s="36"/>
      <c r="C402" s="37"/>
      <c r="D402" s="239" t="s">
        <v>577</v>
      </c>
      <c r="E402" s="37"/>
      <c r="F402" s="259" t="s">
        <v>972</v>
      </c>
      <c r="G402" s="37"/>
      <c r="H402" s="37"/>
      <c r="I402" s="241"/>
      <c r="J402" s="37"/>
      <c r="K402" s="37"/>
      <c r="L402" s="41"/>
      <c r="M402" s="242"/>
      <c r="N402" s="243"/>
      <c r="O402" s="89"/>
      <c r="P402" s="89"/>
      <c r="Q402" s="89"/>
      <c r="R402" s="89"/>
      <c r="S402" s="89"/>
      <c r="T402" s="90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577</v>
      </c>
      <c r="AU402" s="14" t="s">
        <v>92</v>
      </c>
    </row>
    <row r="403" s="2" customFormat="1" ht="16.5" customHeight="1">
      <c r="A403" s="35"/>
      <c r="B403" s="36"/>
      <c r="C403" s="244" t="s">
        <v>973</v>
      </c>
      <c r="D403" s="244" t="s">
        <v>245</v>
      </c>
      <c r="E403" s="245" t="s">
        <v>974</v>
      </c>
      <c r="F403" s="246" t="s">
        <v>975</v>
      </c>
      <c r="G403" s="247" t="s">
        <v>182</v>
      </c>
      <c r="H403" s="248">
        <v>1.5</v>
      </c>
      <c r="I403" s="249"/>
      <c r="J403" s="250">
        <f>ROUND(I403*H403,2)</f>
        <v>0</v>
      </c>
      <c r="K403" s="251"/>
      <c r="L403" s="252"/>
      <c r="M403" s="253" t="s">
        <v>1</v>
      </c>
      <c r="N403" s="254" t="s">
        <v>47</v>
      </c>
      <c r="O403" s="89"/>
      <c r="P403" s="235">
        <f>O403*H403</f>
        <v>0</v>
      </c>
      <c r="Q403" s="235">
        <v>6.9999999999999994E-05</v>
      </c>
      <c r="R403" s="235">
        <f>Q403*H403</f>
        <v>0.00010499999999999999</v>
      </c>
      <c r="S403" s="235">
        <v>0</v>
      </c>
      <c r="T403" s="23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37" t="s">
        <v>248</v>
      </c>
      <c r="AT403" s="237" t="s">
        <v>245</v>
      </c>
      <c r="AU403" s="237" t="s">
        <v>92</v>
      </c>
      <c r="AY403" s="14" t="s">
        <v>156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4" t="s">
        <v>164</v>
      </c>
      <c r="BK403" s="238">
        <f>ROUND(I403*H403,2)</f>
        <v>0</v>
      </c>
      <c r="BL403" s="14" t="s">
        <v>224</v>
      </c>
      <c r="BM403" s="237" t="s">
        <v>976</v>
      </c>
    </row>
    <row r="404" s="2" customFormat="1">
      <c r="A404" s="35"/>
      <c r="B404" s="36"/>
      <c r="C404" s="37"/>
      <c r="D404" s="239" t="s">
        <v>166</v>
      </c>
      <c r="E404" s="37"/>
      <c r="F404" s="240" t="s">
        <v>975</v>
      </c>
      <c r="G404" s="37"/>
      <c r="H404" s="37"/>
      <c r="I404" s="241"/>
      <c r="J404" s="37"/>
      <c r="K404" s="37"/>
      <c r="L404" s="41"/>
      <c r="M404" s="242"/>
      <c r="N404" s="243"/>
      <c r="O404" s="89"/>
      <c r="P404" s="89"/>
      <c r="Q404" s="89"/>
      <c r="R404" s="89"/>
      <c r="S404" s="89"/>
      <c r="T404" s="90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166</v>
      </c>
      <c r="AU404" s="14" t="s">
        <v>92</v>
      </c>
    </row>
    <row r="405" s="2" customFormat="1" ht="16.5" customHeight="1">
      <c r="A405" s="35"/>
      <c r="B405" s="36"/>
      <c r="C405" s="244" t="s">
        <v>977</v>
      </c>
      <c r="D405" s="244" t="s">
        <v>245</v>
      </c>
      <c r="E405" s="245" t="s">
        <v>978</v>
      </c>
      <c r="F405" s="246" t="s">
        <v>979</v>
      </c>
      <c r="G405" s="247" t="s">
        <v>283</v>
      </c>
      <c r="H405" s="248">
        <v>3</v>
      </c>
      <c r="I405" s="249"/>
      <c r="J405" s="250">
        <f>ROUND(I405*H405,2)</f>
        <v>0</v>
      </c>
      <c r="K405" s="251"/>
      <c r="L405" s="252"/>
      <c r="M405" s="253" t="s">
        <v>1</v>
      </c>
      <c r="N405" s="254" t="s">
        <v>47</v>
      </c>
      <c r="O405" s="89"/>
      <c r="P405" s="235">
        <f>O405*H405</f>
        <v>0</v>
      </c>
      <c r="Q405" s="235">
        <v>0.00024000000000000001</v>
      </c>
      <c r="R405" s="235">
        <f>Q405*H405</f>
        <v>0.00072000000000000005</v>
      </c>
      <c r="S405" s="235">
        <v>0</v>
      </c>
      <c r="T405" s="236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37" t="s">
        <v>248</v>
      </c>
      <c r="AT405" s="237" t="s">
        <v>245</v>
      </c>
      <c r="AU405" s="237" t="s">
        <v>92</v>
      </c>
      <c r="AY405" s="14" t="s">
        <v>156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4" t="s">
        <v>164</v>
      </c>
      <c r="BK405" s="238">
        <f>ROUND(I405*H405,2)</f>
        <v>0</v>
      </c>
      <c r="BL405" s="14" t="s">
        <v>224</v>
      </c>
      <c r="BM405" s="237" t="s">
        <v>980</v>
      </c>
    </row>
    <row r="406" s="2" customFormat="1">
      <c r="A406" s="35"/>
      <c r="B406" s="36"/>
      <c r="C406" s="37"/>
      <c r="D406" s="239" t="s">
        <v>166</v>
      </c>
      <c r="E406" s="37"/>
      <c r="F406" s="240" t="s">
        <v>979</v>
      </c>
      <c r="G406" s="37"/>
      <c r="H406" s="37"/>
      <c r="I406" s="241"/>
      <c r="J406" s="37"/>
      <c r="K406" s="37"/>
      <c r="L406" s="41"/>
      <c r="M406" s="242"/>
      <c r="N406" s="243"/>
      <c r="O406" s="89"/>
      <c r="P406" s="89"/>
      <c r="Q406" s="89"/>
      <c r="R406" s="89"/>
      <c r="S406" s="89"/>
      <c r="T406" s="90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166</v>
      </c>
      <c r="AU406" s="14" t="s">
        <v>92</v>
      </c>
    </row>
    <row r="407" s="2" customFormat="1">
      <c r="A407" s="35"/>
      <c r="B407" s="36"/>
      <c r="C407" s="37"/>
      <c r="D407" s="239" t="s">
        <v>577</v>
      </c>
      <c r="E407" s="37"/>
      <c r="F407" s="259" t="s">
        <v>981</v>
      </c>
      <c r="G407" s="37"/>
      <c r="H407" s="37"/>
      <c r="I407" s="241"/>
      <c r="J407" s="37"/>
      <c r="K407" s="37"/>
      <c r="L407" s="41"/>
      <c r="M407" s="242"/>
      <c r="N407" s="243"/>
      <c r="O407" s="89"/>
      <c r="P407" s="89"/>
      <c r="Q407" s="89"/>
      <c r="R407" s="89"/>
      <c r="S407" s="89"/>
      <c r="T407" s="90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577</v>
      </c>
      <c r="AU407" s="14" t="s">
        <v>92</v>
      </c>
    </row>
    <row r="408" s="2" customFormat="1" ht="24.15" customHeight="1">
      <c r="A408" s="35"/>
      <c r="B408" s="36"/>
      <c r="C408" s="225" t="s">
        <v>982</v>
      </c>
      <c r="D408" s="225" t="s">
        <v>159</v>
      </c>
      <c r="E408" s="226" t="s">
        <v>983</v>
      </c>
      <c r="F408" s="227" t="s">
        <v>984</v>
      </c>
      <c r="G408" s="228" t="s">
        <v>283</v>
      </c>
      <c r="H408" s="229">
        <v>1</v>
      </c>
      <c r="I408" s="230"/>
      <c r="J408" s="231">
        <f>ROUND(I408*H408,2)</f>
        <v>0</v>
      </c>
      <c r="K408" s="232"/>
      <c r="L408" s="41"/>
      <c r="M408" s="233" t="s">
        <v>1</v>
      </c>
      <c r="N408" s="234" t="s">
        <v>47</v>
      </c>
      <c r="O408" s="89"/>
      <c r="P408" s="235">
        <f>O408*H408</f>
        <v>0</v>
      </c>
      <c r="Q408" s="235">
        <v>0</v>
      </c>
      <c r="R408" s="235">
        <f>Q408*H408</f>
        <v>0</v>
      </c>
      <c r="S408" s="235">
        <v>0</v>
      </c>
      <c r="T408" s="236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37" t="s">
        <v>224</v>
      </c>
      <c r="AT408" s="237" t="s">
        <v>159</v>
      </c>
      <c r="AU408" s="237" t="s">
        <v>92</v>
      </c>
      <c r="AY408" s="14" t="s">
        <v>156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4" t="s">
        <v>164</v>
      </c>
      <c r="BK408" s="238">
        <f>ROUND(I408*H408,2)</f>
        <v>0</v>
      </c>
      <c r="BL408" s="14" t="s">
        <v>224</v>
      </c>
      <c r="BM408" s="237" t="s">
        <v>985</v>
      </c>
    </row>
    <row r="409" s="2" customFormat="1">
      <c r="A409" s="35"/>
      <c r="B409" s="36"/>
      <c r="C409" s="37"/>
      <c r="D409" s="239" t="s">
        <v>166</v>
      </c>
      <c r="E409" s="37"/>
      <c r="F409" s="240" t="s">
        <v>984</v>
      </c>
      <c r="G409" s="37"/>
      <c r="H409" s="37"/>
      <c r="I409" s="241"/>
      <c r="J409" s="37"/>
      <c r="K409" s="37"/>
      <c r="L409" s="41"/>
      <c r="M409" s="242"/>
      <c r="N409" s="243"/>
      <c r="O409" s="89"/>
      <c r="P409" s="89"/>
      <c r="Q409" s="89"/>
      <c r="R409" s="89"/>
      <c r="S409" s="89"/>
      <c r="T409" s="90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166</v>
      </c>
      <c r="AU409" s="14" t="s">
        <v>92</v>
      </c>
    </row>
    <row r="410" s="2" customFormat="1" ht="24.15" customHeight="1">
      <c r="A410" s="35"/>
      <c r="B410" s="36"/>
      <c r="C410" s="225" t="s">
        <v>986</v>
      </c>
      <c r="D410" s="225" t="s">
        <v>159</v>
      </c>
      <c r="E410" s="226" t="s">
        <v>987</v>
      </c>
      <c r="F410" s="227" t="s">
        <v>988</v>
      </c>
      <c r="G410" s="228" t="s">
        <v>210</v>
      </c>
      <c r="H410" s="229">
        <v>0.087999999999999995</v>
      </c>
      <c r="I410" s="230"/>
      <c r="J410" s="231">
        <f>ROUND(I410*H410,2)</f>
        <v>0</v>
      </c>
      <c r="K410" s="232"/>
      <c r="L410" s="41"/>
      <c r="M410" s="233" t="s">
        <v>1</v>
      </c>
      <c r="N410" s="234" t="s">
        <v>47</v>
      </c>
      <c r="O410" s="89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6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37" t="s">
        <v>224</v>
      </c>
      <c r="AT410" s="237" t="s">
        <v>159</v>
      </c>
      <c r="AU410" s="237" t="s">
        <v>92</v>
      </c>
      <c r="AY410" s="14" t="s">
        <v>156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4" t="s">
        <v>164</v>
      </c>
      <c r="BK410" s="238">
        <f>ROUND(I410*H410,2)</f>
        <v>0</v>
      </c>
      <c r="BL410" s="14" t="s">
        <v>224</v>
      </c>
      <c r="BM410" s="237" t="s">
        <v>989</v>
      </c>
    </row>
    <row r="411" s="2" customFormat="1">
      <c r="A411" s="35"/>
      <c r="B411" s="36"/>
      <c r="C411" s="37"/>
      <c r="D411" s="239" t="s">
        <v>166</v>
      </c>
      <c r="E411" s="37"/>
      <c r="F411" s="240" t="s">
        <v>990</v>
      </c>
      <c r="G411" s="37"/>
      <c r="H411" s="37"/>
      <c r="I411" s="241"/>
      <c r="J411" s="37"/>
      <c r="K411" s="37"/>
      <c r="L411" s="41"/>
      <c r="M411" s="242"/>
      <c r="N411" s="243"/>
      <c r="O411" s="89"/>
      <c r="P411" s="89"/>
      <c r="Q411" s="89"/>
      <c r="R411" s="89"/>
      <c r="S411" s="89"/>
      <c r="T411" s="90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166</v>
      </c>
      <c r="AU411" s="14" t="s">
        <v>92</v>
      </c>
    </row>
    <row r="412" s="12" customFormat="1" ht="25.92" customHeight="1">
      <c r="A412" s="12"/>
      <c r="B412" s="209"/>
      <c r="C412" s="210"/>
      <c r="D412" s="211" t="s">
        <v>78</v>
      </c>
      <c r="E412" s="212" t="s">
        <v>245</v>
      </c>
      <c r="F412" s="212" t="s">
        <v>991</v>
      </c>
      <c r="G412" s="210"/>
      <c r="H412" s="210"/>
      <c r="I412" s="213"/>
      <c r="J412" s="214">
        <f>BK412</f>
        <v>0</v>
      </c>
      <c r="K412" s="210"/>
      <c r="L412" s="215"/>
      <c r="M412" s="216"/>
      <c r="N412" s="217"/>
      <c r="O412" s="217"/>
      <c r="P412" s="218">
        <f>P413</f>
        <v>0</v>
      </c>
      <c r="Q412" s="217"/>
      <c r="R412" s="218">
        <f>R413</f>
        <v>0.060415759999999999</v>
      </c>
      <c r="S412" s="217"/>
      <c r="T412" s="219">
        <f>T413</f>
        <v>0.54605000000000004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0" t="s">
        <v>170</v>
      </c>
      <c r="AT412" s="221" t="s">
        <v>78</v>
      </c>
      <c r="AU412" s="221" t="s">
        <v>79</v>
      </c>
      <c r="AY412" s="220" t="s">
        <v>156</v>
      </c>
      <c r="BK412" s="222">
        <f>BK413</f>
        <v>0</v>
      </c>
    </row>
    <row r="413" s="12" customFormat="1" ht="22.8" customHeight="1">
      <c r="A413" s="12"/>
      <c r="B413" s="209"/>
      <c r="C413" s="210"/>
      <c r="D413" s="211" t="s">
        <v>78</v>
      </c>
      <c r="E413" s="223" t="s">
        <v>992</v>
      </c>
      <c r="F413" s="223" t="s">
        <v>993</v>
      </c>
      <c r="G413" s="210"/>
      <c r="H413" s="210"/>
      <c r="I413" s="213"/>
      <c r="J413" s="224">
        <f>BK413</f>
        <v>0</v>
      </c>
      <c r="K413" s="210"/>
      <c r="L413" s="215"/>
      <c r="M413" s="216"/>
      <c r="N413" s="217"/>
      <c r="O413" s="217"/>
      <c r="P413" s="218">
        <f>SUM(P414:P453)</f>
        <v>0</v>
      </c>
      <c r="Q413" s="217"/>
      <c r="R413" s="218">
        <f>SUM(R414:R453)</f>
        <v>0.060415759999999999</v>
      </c>
      <c r="S413" s="217"/>
      <c r="T413" s="219">
        <f>SUM(T414:T453)</f>
        <v>0.54605000000000004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0" t="s">
        <v>170</v>
      </c>
      <c r="AT413" s="221" t="s">
        <v>78</v>
      </c>
      <c r="AU413" s="221" t="s">
        <v>86</v>
      </c>
      <c r="AY413" s="220" t="s">
        <v>156</v>
      </c>
      <c r="BK413" s="222">
        <f>SUM(BK414:BK453)</f>
        <v>0</v>
      </c>
    </row>
    <row r="414" s="2" customFormat="1" ht="24.15" customHeight="1">
      <c r="A414" s="35"/>
      <c r="B414" s="36"/>
      <c r="C414" s="225" t="s">
        <v>994</v>
      </c>
      <c r="D414" s="225" t="s">
        <v>159</v>
      </c>
      <c r="E414" s="226" t="s">
        <v>995</v>
      </c>
      <c r="F414" s="227" t="s">
        <v>996</v>
      </c>
      <c r="G414" s="228" t="s">
        <v>283</v>
      </c>
      <c r="H414" s="229">
        <v>2</v>
      </c>
      <c r="I414" s="230"/>
      <c r="J414" s="231">
        <f>ROUND(I414*H414,2)</f>
        <v>0</v>
      </c>
      <c r="K414" s="232"/>
      <c r="L414" s="41"/>
      <c r="M414" s="233" t="s">
        <v>1</v>
      </c>
      <c r="N414" s="234" t="s">
        <v>47</v>
      </c>
      <c r="O414" s="89"/>
      <c r="P414" s="235">
        <f>O414*H414</f>
        <v>0</v>
      </c>
      <c r="Q414" s="235">
        <v>0.016379999999999999</v>
      </c>
      <c r="R414" s="235">
        <f>Q414*H414</f>
        <v>0.032759999999999997</v>
      </c>
      <c r="S414" s="235">
        <v>0</v>
      </c>
      <c r="T414" s="236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37" t="s">
        <v>439</v>
      </c>
      <c r="AT414" s="237" t="s">
        <v>159</v>
      </c>
      <c r="AU414" s="237" t="s">
        <v>92</v>
      </c>
      <c r="AY414" s="14" t="s">
        <v>156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4" t="s">
        <v>164</v>
      </c>
      <c r="BK414" s="238">
        <f>ROUND(I414*H414,2)</f>
        <v>0</v>
      </c>
      <c r="BL414" s="14" t="s">
        <v>439</v>
      </c>
      <c r="BM414" s="237" t="s">
        <v>997</v>
      </c>
    </row>
    <row r="415" s="2" customFormat="1">
      <c r="A415" s="35"/>
      <c r="B415" s="36"/>
      <c r="C415" s="37"/>
      <c r="D415" s="239" t="s">
        <v>166</v>
      </c>
      <c r="E415" s="37"/>
      <c r="F415" s="240" t="s">
        <v>996</v>
      </c>
      <c r="G415" s="37"/>
      <c r="H415" s="37"/>
      <c r="I415" s="241"/>
      <c r="J415" s="37"/>
      <c r="K415" s="37"/>
      <c r="L415" s="41"/>
      <c r="M415" s="242"/>
      <c r="N415" s="243"/>
      <c r="O415" s="89"/>
      <c r="P415" s="89"/>
      <c r="Q415" s="89"/>
      <c r="R415" s="89"/>
      <c r="S415" s="89"/>
      <c r="T415" s="90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166</v>
      </c>
      <c r="AU415" s="14" t="s">
        <v>92</v>
      </c>
    </row>
    <row r="416" s="2" customFormat="1" ht="33" customHeight="1">
      <c r="A416" s="35"/>
      <c r="B416" s="36"/>
      <c r="C416" s="225" t="s">
        <v>998</v>
      </c>
      <c r="D416" s="225" t="s">
        <v>159</v>
      </c>
      <c r="E416" s="226" t="s">
        <v>999</v>
      </c>
      <c r="F416" s="227" t="s">
        <v>1000</v>
      </c>
      <c r="G416" s="228" t="s">
        <v>283</v>
      </c>
      <c r="H416" s="229">
        <v>30</v>
      </c>
      <c r="I416" s="230"/>
      <c r="J416" s="231">
        <f>ROUND(I416*H416,2)</f>
        <v>0</v>
      </c>
      <c r="K416" s="232"/>
      <c r="L416" s="41"/>
      <c r="M416" s="233" t="s">
        <v>1</v>
      </c>
      <c r="N416" s="234" t="s">
        <v>47</v>
      </c>
      <c r="O416" s="89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37" t="s">
        <v>439</v>
      </c>
      <c r="AT416" s="237" t="s">
        <v>159</v>
      </c>
      <c r="AU416" s="237" t="s">
        <v>92</v>
      </c>
      <c r="AY416" s="14" t="s">
        <v>156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4" t="s">
        <v>164</v>
      </c>
      <c r="BK416" s="238">
        <f>ROUND(I416*H416,2)</f>
        <v>0</v>
      </c>
      <c r="BL416" s="14" t="s">
        <v>439</v>
      </c>
      <c r="BM416" s="237" t="s">
        <v>1001</v>
      </c>
    </row>
    <row r="417" s="2" customFormat="1">
      <c r="A417" s="35"/>
      <c r="B417" s="36"/>
      <c r="C417" s="37"/>
      <c r="D417" s="239" t="s">
        <v>166</v>
      </c>
      <c r="E417" s="37"/>
      <c r="F417" s="240" t="s">
        <v>1000</v>
      </c>
      <c r="G417" s="37"/>
      <c r="H417" s="37"/>
      <c r="I417" s="241"/>
      <c r="J417" s="37"/>
      <c r="K417" s="37"/>
      <c r="L417" s="41"/>
      <c r="M417" s="242"/>
      <c r="N417" s="243"/>
      <c r="O417" s="89"/>
      <c r="P417" s="89"/>
      <c r="Q417" s="89"/>
      <c r="R417" s="89"/>
      <c r="S417" s="89"/>
      <c r="T417" s="90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166</v>
      </c>
      <c r="AU417" s="14" t="s">
        <v>92</v>
      </c>
    </row>
    <row r="418" s="2" customFormat="1" ht="33" customHeight="1">
      <c r="A418" s="35"/>
      <c r="B418" s="36"/>
      <c r="C418" s="225" t="s">
        <v>1002</v>
      </c>
      <c r="D418" s="225" t="s">
        <v>159</v>
      </c>
      <c r="E418" s="226" t="s">
        <v>1003</v>
      </c>
      <c r="F418" s="227" t="s">
        <v>1004</v>
      </c>
      <c r="G418" s="228" t="s">
        <v>283</v>
      </c>
      <c r="H418" s="229">
        <v>10</v>
      </c>
      <c r="I418" s="230"/>
      <c r="J418" s="231">
        <f>ROUND(I418*H418,2)</f>
        <v>0</v>
      </c>
      <c r="K418" s="232"/>
      <c r="L418" s="41"/>
      <c r="M418" s="233" t="s">
        <v>1</v>
      </c>
      <c r="N418" s="234" t="s">
        <v>47</v>
      </c>
      <c r="O418" s="89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37" t="s">
        <v>439</v>
      </c>
      <c r="AT418" s="237" t="s">
        <v>159</v>
      </c>
      <c r="AU418" s="237" t="s">
        <v>92</v>
      </c>
      <c r="AY418" s="14" t="s">
        <v>156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4" t="s">
        <v>164</v>
      </c>
      <c r="BK418" s="238">
        <f>ROUND(I418*H418,2)</f>
        <v>0</v>
      </c>
      <c r="BL418" s="14" t="s">
        <v>439</v>
      </c>
      <c r="BM418" s="237" t="s">
        <v>1005</v>
      </c>
    </row>
    <row r="419" s="2" customFormat="1">
      <c r="A419" s="35"/>
      <c r="B419" s="36"/>
      <c r="C419" s="37"/>
      <c r="D419" s="239" t="s">
        <v>166</v>
      </c>
      <c r="E419" s="37"/>
      <c r="F419" s="240" t="s">
        <v>1004</v>
      </c>
      <c r="G419" s="37"/>
      <c r="H419" s="37"/>
      <c r="I419" s="241"/>
      <c r="J419" s="37"/>
      <c r="K419" s="37"/>
      <c r="L419" s="41"/>
      <c r="M419" s="242"/>
      <c r="N419" s="243"/>
      <c r="O419" s="89"/>
      <c r="P419" s="89"/>
      <c r="Q419" s="89"/>
      <c r="R419" s="89"/>
      <c r="S419" s="89"/>
      <c r="T419" s="90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4" t="s">
        <v>166</v>
      </c>
      <c r="AU419" s="14" t="s">
        <v>92</v>
      </c>
    </row>
    <row r="420" s="2" customFormat="1" ht="16.5" customHeight="1">
      <c r="A420" s="35"/>
      <c r="B420" s="36"/>
      <c r="C420" s="244" t="s">
        <v>1006</v>
      </c>
      <c r="D420" s="244" t="s">
        <v>245</v>
      </c>
      <c r="E420" s="245" t="s">
        <v>1007</v>
      </c>
      <c r="F420" s="246" t="s">
        <v>1008</v>
      </c>
      <c r="G420" s="247" t="s">
        <v>1009</v>
      </c>
      <c r="H420" s="248">
        <v>0.0040000000000000001</v>
      </c>
      <c r="I420" s="249"/>
      <c r="J420" s="250">
        <f>ROUND(I420*H420,2)</f>
        <v>0</v>
      </c>
      <c r="K420" s="251"/>
      <c r="L420" s="252"/>
      <c r="M420" s="253" t="s">
        <v>1</v>
      </c>
      <c r="N420" s="254" t="s">
        <v>47</v>
      </c>
      <c r="O420" s="89"/>
      <c r="P420" s="235">
        <f>O420*H420</f>
        <v>0</v>
      </c>
      <c r="Q420" s="235">
        <v>0.00012999999999999999</v>
      </c>
      <c r="R420" s="235">
        <f>Q420*H420</f>
        <v>5.2E-07</v>
      </c>
      <c r="S420" s="235">
        <v>0</v>
      </c>
      <c r="T420" s="236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37" t="s">
        <v>968</v>
      </c>
      <c r="AT420" s="237" t="s">
        <v>245</v>
      </c>
      <c r="AU420" s="237" t="s">
        <v>92</v>
      </c>
      <c r="AY420" s="14" t="s">
        <v>156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4" t="s">
        <v>164</v>
      </c>
      <c r="BK420" s="238">
        <f>ROUND(I420*H420,2)</f>
        <v>0</v>
      </c>
      <c r="BL420" s="14" t="s">
        <v>968</v>
      </c>
      <c r="BM420" s="237" t="s">
        <v>1010</v>
      </c>
    </row>
    <row r="421" s="2" customFormat="1">
      <c r="A421" s="35"/>
      <c r="B421" s="36"/>
      <c r="C421" s="37"/>
      <c r="D421" s="239" t="s">
        <v>166</v>
      </c>
      <c r="E421" s="37"/>
      <c r="F421" s="240" t="s">
        <v>1008</v>
      </c>
      <c r="G421" s="37"/>
      <c r="H421" s="37"/>
      <c r="I421" s="241"/>
      <c r="J421" s="37"/>
      <c r="K421" s="37"/>
      <c r="L421" s="41"/>
      <c r="M421" s="242"/>
      <c r="N421" s="243"/>
      <c r="O421" s="89"/>
      <c r="P421" s="89"/>
      <c r="Q421" s="89"/>
      <c r="R421" s="89"/>
      <c r="S421" s="89"/>
      <c r="T421" s="90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166</v>
      </c>
      <c r="AU421" s="14" t="s">
        <v>92</v>
      </c>
    </row>
    <row r="422" s="2" customFormat="1" ht="24.15" customHeight="1">
      <c r="A422" s="35"/>
      <c r="B422" s="36"/>
      <c r="C422" s="244" t="s">
        <v>1011</v>
      </c>
      <c r="D422" s="244" t="s">
        <v>245</v>
      </c>
      <c r="E422" s="245" t="s">
        <v>1012</v>
      </c>
      <c r="F422" s="246" t="s">
        <v>1013</v>
      </c>
      <c r="G422" s="247" t="s">
        <v>1009</v>
      </c>
      <c r="H422" s="248">
        <v>0.0040000000000000001</v>
      </c>
      <c r="I422" s="249"/>
      <c r="J422" s="250">
        <f>ROUND(I422*H422,2)</f>
        <v>0</v>
      </c>
      <c r="K422" s="251"/>
      <c r="L422" s="252"/>
      <c r="M422" s="253" t="s">
        <v>1</v>
      </c>
      <c r="N422" s="254" t="s">
        <v>47</v>
      </c>
      <c r="O422" s="89"/>
      <c r="P422" s="235">
        <f>O422*H422</f>
        <v>0</v>
      </c>
      <c r="Q422" s="235">
        <v>0.00042999999999999999</v>
      </c>
      <c r="R422" s="235">
        <f>Q422*H422</f>
        <v>1.7200000000000001E-06</v>
      </c>
      <c r="S422" s="235">
        <v>0</v>
      </c>
      <c r="T422" s="236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37" t="s">
        <v>968</v>
      </c>
      <c r="AT422" s="237" t="s">
        <v>245</v>
      </c>
      <c r="AU422" s="237" t="s">
        <v>92</v>
      </c>
      <c r="AY422" s="14" t="s">
        <v>156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4" t="s">
        <v>164</v>
      </c>
      <c r="BK422" s="238">
        <f>ROUND(I422*H422,2)</f>
        <v>0</v>
      </c>
      <c r="BL422" s="14" t="s">
        <v>968</v>
      </c>
      <c r="BM422" s="237" t="s">
        <v>1014</v>
      </c>
    </row>
    <row r="423" s="2" customFormat="1">
      <c r="A423" s="35"/>
      <c r="B423" s="36"/>
      <c r="C423" s="37"/>
      <c r="D423" s="239" t="s">
        <v>166</v>
      </c>
      <c r="E423" s="37"/>
      <c r="F423" s="240" t="s">
        <v>1013</v>
      </c>
      <c r="G423" s="37"/>
      <c r="H423" s="37"/>
      <c r="I423" s="241"/>
      <c r="J423" s="37"/>
      <c r="K423" s="37"/>
      <c r="L423" s="41"/>
      <c r="M423" s="242"/>
      <c r="N423" s="243"/>
      <c r="O423" s="89"/>
      <c r="P423" s="89"/>
      <c r="Q423" s="89"/>
      <c r="R423" s="89"/>
      <c r="S423" s="89"/>
      <c r="T423" s="90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166</v>
      </c>
      <c r="AU423" s="14" t="s">
        <v>92</v>
      </c>
    </row>
    <row r="424" s="2" customFormat="1" ht="16.5" customHeight="1">
      <c r="A424" s="35"/>
      <c r="B424" s="36"/>
      <c r="C424" s="244" t="s">
        <v>1015</v>
      </c>
      <c r="D424" s="244" t="s">
        <v>245</v>
      </c>
      <c r="E424" s="245" t="s">
        <v>1016</v>
      </c>
      <c r="F424" s="246" t="s">
        <v>1017</v>
      </c>
      <c r="G424" s="247" t="s">
        <v>1009</v>
      </c>
      <c r="H424" s="248">
        <v>0.001</v>
      </c>
      <c r="I424" s="249"/>
      <c r="J424" s="250">
        <f>ROUND(I424*H424,2)</f>
        <v>0</v>
      </c>
      <c r="K424" s="251"/>
      <c r="L424" s="252"/>
      <c r="M424" s="253" t="s">
        <v>1</v>
      </c>
      <c r="N424" s="254" t="s">
        <v>47</v>
      </c>
      <c r="O424" s="89"/>
      <c r="P424" s="235">
        <f>O424*H424</f>
        <v>0</v>
      </c>
      <c r="Q424" s="235">
        <v>0.0035200000000000001</v>
      </c>
      <c r="R424" s="235">
        <f>Q424*H424</f>
        <v>3.5200000000000002E-06</v>
      </c>
      <c r="S424" s="235">
        <v>0</v>
      </c>
      <c r="T424" s="23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37" t="s">
        <v>968</v>
      </c>
      <c r="AT424" s="237" t="s">
        <v>245</v>
      </c>
      <c r="AU424" s="237" t="s">
        <v>92</v>
      </c>
      <c r="AY424" s="14" t="s">
        <v>156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4" t="s">
        <v>164</v>
      </c>
      <c r="BK424" s="238">
        <f>ROUND(I424*H424,2)</f>
        <v>0</v>
      </c>
      <c r="BL424" s="14" t="s">
        <v>968</v>
      </c>
      <c r="BM424" s="237" t="s">
        <v>1018</v>
      </c>
    </row>
    <row r="425" s="2" customFormat="1">
      <c r="A425" s="35"/>
      <c r="B425" s="36"/>
      <c r="C425" s="37"/>
      <c r="D425" s="239" t="s">
        <v>166</v>
      </c>
      <c r="E425" s="37"/>
      <c r="F425" s="240" t="s">
        <v>1017</v>
      </c>
      <c r="G425" s="37"/>
      <c r="H425" s="37"/>
      <c r="I425" s="241"/>
      <c r="J425" s="37"/>
      <c r="K425" s="37"/>
      <c r="L425" s="41"/>
      <c r="M425" s="242"/>
      <c r="N425" s="243"/>
      <c r="O425" s="89"/>
      <c r="P425" s="89"/>
      <c r="Q425" s="89"/>
      <c r="R425" s="89"/>
      <c r="S425" s="89"/>
      <c r="T425" s="90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166</v>
      </c>
      <c r="AU425" s="14" t="s">
        <v>92</v>
      </c>
    </row>
    <row r="426" s="2" customFormat="1" ht="24.15" customHeight="1">
      <c r="A426" s="35"/>
      <c r="B426" s="36"/>
      <c r="C426" s="225" t="s">
        <v>1019</v>
      </c>
      <c r="D426" s="225" t="s">
        <v>159</v>
      </c>
      <c r="E426" s="226" t="s">
        <v>1020</v>
      </c>
      <c r="F426" s="227" t="s">
        <v>1021</v>
      </c>
      <c r="G426" s="228" t="s">
        <v>182</v>
      </c>
      <c r="H426" s="229">
        <v>90</v>
      </c>
      <c r="I426" s="230"/>
      <c r="J426" s="231">
        <f>ROUND(I426*H426,2)</f>
        <v>0</v>
      </c>
      <c r="K426" s="232"/>
      <c r="L426" s="41"/>
      <c r="M426" s="233" t="s">
        <v>1</v>
      </c>
      <c r="N426" s="234" t="s">
        <v>47</v>
      </c>
      <c r="O426" s="89"/>
      <c r="P426" s="235">
        <f>O426*H426</f>
        <v>0</v>
      </c>
      <c r="Q426" s="235">
        <v>0.00014999999999999999</v>
      </c>
      <c r="R426" s="235">
        <f>Q426*H426</f>
        <v>0.013499999999999998</v>
      </c>
      <c r="S426" s="235">
        <v>0</v>
      </c>
      <c r="T426" s="236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37" t="s">
        <v>439</v>
      </c>
      <c r="AT426" s="237" t="s">
        <v>159</v>
      </c>
      <c r="AU426" s="237" t="s">
        <v>92</v>
      </c>
      <c r="AY426" s="14" t="s">
        <v>156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4" t="s">
        <v>164</v>
      </c>
      <c r="BK426" s="238">
        <f>ROUND(I426*H426,2)</f>
        <v>0</v>
      </c>
      <c r="BL426" s="14" t="s">
        <v>439</v>
      </c>
      <c r="BM426" s="237" t="s">
        <v>1022</v>
      </c>
    </row>
    <row r="427" s="2" customFormat="1">
      <c r="A427" s="35"/>
      <c r="B427" s="36"/>
      <c r="C427" s="37"/>
      <c r="D427" s="239" t="s">
        <v>166</v>
      </c>
      <c r="E427" s="37"/>
      <c r="F427" s="240" t="s">
        <v>1021</v>
      </c>
      <c r="G427" s="37"/>
      <c r="H427" s="37"/>
      <c r="I427" s="241"/>
      <c r="J427" s="37"/>
      <c r="K427" s="37"/>
      <c r="L427" s="41"/>
      <c r="M427" s="242"/>
      <c r="N427" s="243"/>
      <c r="O427" s="89"/>
      <c r="P427" s="89"/>
      <c r="Q427" s="89"/>
      <c r="R427" s="89"/>
      <c r="S427" s="89"/>
      <c r="T427" s="90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166</v>
      </c>
      <c r="AU427" s="14" t="s">
        <v>92</v>
      </c>
    </row>
    <row r="428" s="2" customFormat="1" ht="24.15" customHeight="1">
      <c r="A428" s="35"/>
      <c r="B428" s="36"/>
      <c r="C428" s="225" t="s">
        <v>1023</v>
      </c>
      <c r="D428" s="225" t="s">
        <v>159</v>
      </c>
      <c r="E428" s="226" t="s">
        <v>1024</v>
      </c>
      <c r="F428" s="227" t="s">
        <v>1025</v>
      </c>
      <c r="G428" s="228" t="s">
        <v>182</v>
      </c>
      <c r="H428" s="229">
        <v>15</v>
      </c>
      <c r="I428" s="230"/>
      <c r="J428" s="231">
        <f>ROUND(I428*H428,2)</f>
        <v>0</v>
      </c>
      <c r="K428" s="232"/>
      <c r="L428" s="41"/>
      <c r="M428" s="233" t="s">
        <v>1</v>
      </c>
      <c r="N428" s="234" t="s">
        <v>47</v>
      </c>
      <c r="O428" s="89"/>
      <c r="P428" s="235">
        <f>O428*H428</f>
        <v>0</v>
      </c>
      <c r="Q428" s="235">
        <v>0.00035</v>
      </c>
      <c r="R428" s="235">
        <f>Q428*H428</f>
        <v>0.0052500000000000003</v>
      </c>
      <c r="S428" s="235">
        <v>0</v>
      </c>
      <c r="T428" s="23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37" t="s">
        <v>439</v>
      </c>
      <c r="AT428" s="237" t="s">
        <v>159</v>
      </c>
      <c r="AU428" s="237" t="s">
        <v>92</v>
      </c>
      <c r="AY428" s="14" t="s">
        <v>156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4" t="s">
        <v>164</v>
      </c>
      <c r="BK428" s="238">
        <f>ROUND(I428*H428,2)</f>
        <v>0</v>
      </c>
      <c r="BL428" s="14" t="s">
        <v>439</v>
      </c>
      <c r="BM428" s="237" t="s">
        <v>1026</v>
      </c>
    </row>
    <row r="429" s="2" customFormat="1">
      <c r="A429" s="35"/>
      <c r="B429" s="36"/>
      <c r="C429" s="37"/>
      <c r="D429" s="239" t="s">
        <v>166</v>
      </c>
      <c r="E429" s="37"/>
      <c r="F429" s="240" t="s">
        <v>1025</v>
      </c>
      <c r="G429" s="37"/>
      <c r="H429" s="37"/>
      <c r="I429" s="241"/>
      <c r="J429" s="37"/>
      <c r="K429" s="37"/>
      <c r="L429" s="41"/>
      <c r="M429" s="242"/>
      <c r="N429" s="243"/>
      <c r="O429" s="89"/>
      <c r="P429" s="89"/>
      <c r="Q429" s="89"/>
      <c r="R429" s="89"/>
      <c r="S429" s="89"/>
      <c r="T429" s="90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166</v>
      </c>
      <c r="AU429" s="14" t="s">
        <v>92</v>
      </c>
    </row>
    <row r="430" s="2" customFormat="1" ht="33" customHeight="1">
      <c r="A430" s="35"/>
      <c r="B430" s="36"/>
      <c r="C430" s="225" t="s">
        <v>1027</v>
      </c>
      <c r="D430" s="225" t="s">
        <v>159</v>
      </c>
      <c r="E430" s="226" t="s">
        <v>1028</v>
      </c>
      <c r="F430" s="227" t="s">
        <v>1029</v>
      </c>
      <c r="G430" s="228" t="s">
        <v>182</v>
      </c>
      <c r="H430" s="229">
        <v>5</v>
      </c>
      <c r="I430" s="230"/>
      <c r="J430" s="231">
        <f>ROUND(I430*H430,2)</f>
        <v>0</v>
      </c>
      <c r="K430" s="232"/>
      <c r="L430" s="41"/>
      <c r="M430" s="233" t="s">
        <v>1</v>
      </c>
      <c r="N430" s="234" t="s">
        <v>47</v>
      </c>
      <c r="O430" s="89"/>
      <c r="P430" s="235">
        <f>O430*H430</f>
        <v>0</v>
      </c>
      <c r="Q430" s="235">
        <v>0.0017799999999999999</v>
      </c>
      <c r="R430" s="235">
        <f>Q430*H430</f>
        <v>0.0088999999999999999</v>
      </c>
      <c r="S430" s="235">
        <v>0</v>
      </c>
      <c r="T430" s="236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37" t="s">
        <v>439</v>
      </c>
      <c r="AT430" s="237" t="s">
        <v>159</v>
      </c>
      <c r="AU430" s="237" t="s">
        <v>92</v>
      </c>
      <c r="AY430" s="14" t="s">
        <v>156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4" t="s">
        <v>164</v>
      </c>
      <c r="BK430" s="238">
        <f>ROUND(I430*H430,2)</f>
        <v>0</v>
      </c>
      <c r="BL430" s="14" t="s">
        <v>439</v>
      </c>
      <c r="BM430" s="237" t="s">
        <v>1030</v>
      </c>
    </row>
    <row r="431" s="2" customFormat="1">
      <c r="A431" s="35"/>
      <c r="B431" s="36"/>
      <c r="C431" s="37"/>
      <c r="D431" s="239" t="s">
        <v>166</v>
      </c>
      <c r="E431" s="37"/>
      <c r="F431" s="240" t="s">
        <v>1029</v>
      </c>
      <c r="G431" s="37"/>
      <c r="H431" s="37"/>
      <c r="I431" s="241"/>
      <c r="J431" s="37"/>
      <c r="K431" s="37"/>
      <c r="L431" s="41"/>
      <c r="M431" s="242"/>
      <c r="N431" s="243"/>
      <c r="O431" s="89"/>
      <c r="P431" s="89"/>
      <c r="Q431" s="89"/>
      <c r="R431" s="89"/>
      <c r="S431" s="89"/>
      <c r="T431" s="90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4" t="s">
        <v>166</v>
      </c>
      <c r="AU431" s="14" t="s">
        <v>92</v>
      </c>
    </row>
    <row r="432" s="2" customFormat="1" ht="24.15" customHeight="1">
      <c r="A432" s="35"/>
      <c r="B432" s="36"/>
      <c r="C432" s="225" t="s">
        <v>1031</v>
      </c>
      <c r="D432" s="225" t="s">
        <v>159</v>
      </c>
      <c r="E432" s="226" t="s">
        <v>1032</v>
      </c>
      <c r="F432" s="227" t="s">
        <v>1033</v>
      </c>
      <c r="G432" s="228" t="s">
        <v>283</v>
      </c>
      <c r="H432" s="229">
        <v>3</v>
      </c>
      <c r="I432" s="230"/>
      <c r="J432" s="231">
        <f>ROUND(I432*H432,2)</f>
        <v>0</v>
      </c>
      <c r="K432" s="232"/>
      <c r="L432" s="41"/>
      <c r="M432" s="233" t="s">
        <v>1</v>
      </c>
      <c r="N432" s="234" t="s">
        <v>47</v>
      </c>
      <c r="O432" s="89"/>
      <c r="P432" s="235">
        <f>O432*H432</f>
        <v>0</v>
      </c>
      <c r="Q432" s="235">
        <v>0</v>
      </c>
      <c r="R432" s="235">
        <f>Q432*H432</f>
        <v>0</v>
      </c>
      <c r="S432" s="235">
        <v>0.0040000000000000001</v>
      </c>
      <c r="T432" s="236">
        <f>S432*H432</f>
        <v>0.012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37" t="s">
        <v>439</v>
      </c>
      <c r="AT432" s="237" t="s">
        <v>159</v>
      </c>
      <c r="AU432" s="237" t="s">
        <v>92</v>
      </c>
      <c r="AY432" s="14" t="s">
        <v>156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4" t="s">
        <v>164</v>
      </c>
      <c r="BK432" s="238">
        <f>ROUND(I432*H432,2)</f>
        <v>0</v>
      </c>
      <c r="BL432" s="14" t="s">
        <v>439</v>
      </c>
      <c r="BM432" s="237" t="s">
        <v>1034</v>
      </c>
    </row>
    <row r="433" s="2" customFormat="1">
      <c r="A433" s="35"/>
      <c r="B433" s="36"/>
      <c r="C433" s="37"/>
      <c r="D433" s="239" t="s">
        <v>166</v>
      </c>
      <c r="E433" s="37"/>
      <c r="F433" s="240" t="s">
        <v>1033</v>
      </c>
      <c r="G433" s="37"/>
      <c r="H433" s="37"/>
      <c r="I433" s="241"/>
      <c r="J433" s="37"/>
      <c r="K433" s="37"/>
      <c r="L433" s="41"/>
      <c r="M433" s="242"/>
      <c r="N433" s="243"/>
      <c r="O433" s="89"/>
      <c r="P433" s="89"/>
      <c r="Q433" s="89"/>
      <c r="R433" s="89"/>
      <c r="S433" s="89"/>
      <c r="T433" s="90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166</v>
      </c>
      <c r="AU433" s="14" t="s">
        <v>92</v>
      </c>
    </row>
    <row r="434" s="2" customFormat="1" ht="33" customHeight="1">
      <c r="A434" s="35"/>
      <c r="B434" s="36"/>
      <c r="C434" s="225" t="s">
        <v>1035</v>
      </c>
      <c r="D434" s="225" t="s">
        <v>159</v>
      </c>
      <c r="E434" s="226" t="s">
        <v>1036</v>
      </c>
      <c r="F434" s="227" t="s">
        <v>1037</v>
      </c>
      <c r="G434" s="228" t="s">
        <v>283</v>
      </c>
      <c r="H434" s="229">
        <v>2</v>
      </c>
      <c r="I434" s="230"/>
      <c r="J434" s="231">
        <f>ROUND(I434*H434,2)</f>
        <v>0</v>
      </c>
      <c r="K434" s="232"/>
      <c r="L434" s="41"/>
      <c r="M434" s="233" t="s">
        <v>1</v>
      </c>
      <c r="N434" s="234" t="s">
        <v>47</v>
      </c>
      <c r="O434" s="89"/>
      <c r="P434" s="235">
        <f>O434*H434</f>
        <v>0</v>
      </c>
      <c r="Q434" s="235">
        <v>0</v>
      </c>
      <c r="R434" s="235">
        <f>Q434*H434</f>
        <v>0</v>
      </c>
      <c r="S434" s="235">
        <v>0.0080000000000000002</v>
      </c>
      <c r="T434" s="236">
        <f>S434*H434</f>
        <v>0.016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37" t="s">
        <v>439</v>
      </c>
      <c r="AT434" s="237" t="s">
        <v>159</v>
      </c>
      <c r="AU434" s="237" t="s">
        <v>92</v>
      </c>
      <c r="AY434" s="14" t="s">
        <v>156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4" t="s">
        <v>164</v>
      </c>
      <c r="BK434" s="238">
        <f>ROUND(I434*H434,2)</f>
        <v>0</v>
      </c>
      <c r="BL434" s="14" t="s">
        <v>439</v>
      </c>
      <c r="BM434" s="237" t="s">
        <v>1038</v>
      </c>
    </row>
    <row r="435" s="2" customFormat="1">
      <c r="A435" s="35"/>
      <c r="B435" s="36"/>
      <c r="C435" s="37"/>
      <c r="D435" s="239" t="s">
        <v>166</v>
      </c>
      <c r="E435" s="37"/>
      <c r="F435" s="240" t="s">
        <v>1037</v>
      </c>
      <c r="G435" s="37"/>
      <c r="H435" s="37"/>
      <c r="I435" s="241"/>
      <c r="J435" s="37"/>
      <c r="K435" s="37"/>
      <c r="L435" s="41"/>
      <c r="M435" s="242"/>
      <c r="N435" s="243"/>
      <c r="O435" s="89"/>
      <c r="P435" s="89"/>
      <c r="Q435" s="89"/>
      <c r="R435" s="89"/>
      <c r="S435" s="89"/>
      <c r="T435" s="90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4" t="s">
        <v>166</v>
      </c>
      <c r="AU435" s="14" t="s">
        <v>92</v>
      </c>
    </row>
    <row r="436" s="2" customFormat="1" ht="33" customHeight="1">
      <c r="A436" s="35"/>
      <c r="B436" s="36"/>
      <c r="C436" s="225" t="s">
        <v>1039</v>
      </c>
      <c r="D436" s="225" t="s">
        <v>159</v>
      </c>
      <c r="E436" s="226" t="s">
        <v>1040</v>
      </c>
      <c r="F436" s="227" t="s">
        <v>1041</v>
      </c>
      <c r="G436" s="228" t="s">
        <v>283</v>
      </c>
      <c r="H436" s="229">
        <v>3</v>
      </c>
      <c r="I436" s="230"/>
      <c r="J436" s="231">
        <f>ROUND(I436*H436,2)</f>
        <v>0</v>
      </c>
      <c r="K436" s="232"/>
      <c r="L436" s="41"/>
      <c r="M436" s="233" t="s">
        <v>1</v>
      </c>
      <c r="N436" s="234" t="s">
        <v>47</v>
      </c>
      <c r="O436" s="89"/>
      <c r="P436" s="235">
        <f>O436*H436</f>
        <v>0</v>
      </c>
      <c r="Q436" s="235">
        <v>0</v>
      </c>
      <c r="R436" s="235">
        <f>Q436*H436</f>
        <v>0</v>
      </c>
      <c r="S436" s="235">
        <v>0.012</v>
      </c>
      <c r="T436" s="236">
        <f>S436*H436</f>
        <v>0.036000000000000004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37" t="s">
        <v>439</v>
      </c>
      <c r="AT436" s="237" t="s">
        <v>159</v>
      </c>
      <c r="AU436" s="237" t="s">
        <v>92</v>
      </c>
      <c r="AY436" s="14" t="s">
        <v>156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4" t="s">
        <v>164</v>
      </c>
      <c r="BK436" s="238">
        <f>ROUND(I436*H436,2)</f>
        <v>0</v>
      </c>
      <c r="BL436" s="14" t="s">
        <v>439</v>
      </c>
      <c r="BM436" s="237" t="s">
        <v>1042</v>
      </c>
    </row>
    <row r="437" s="2" customFormat="1">
      <c r="A437" s="35"/>
      <c r="B437" s="36"/>
      <c r="C437" s="37"/>
      <c r="D437" s="239" t="s">
        <v>166</v>
      </c>
      <c r="E437" s="37"/>
      <c r="F437" s="240" t="s">
        <v>1041</v>
      </c>
      <c r="G437" s="37"/>
      <c r="H437" s="37"/>
      <c r="I437" s="241"/>
      <c r="J437" s="37"/>
      <c r="K437" s="37"/>
      <c r="L437" s="41"/>
      <c r="M437" s="242"/>
      <c r="N437" s="243"/>
      <c r="O437" s="89"/>
      <c r="P437" s="89"/>
      <c r="Q437" s="89"/>
      <c r="R437" s="89"/>
      <c r="S437" s="89"/>
      <c r="T437" s="90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166</v>
      </c>
      <c r="AU437" s="14" t="s">
        <v>92</v>
      </c>
    </row>
    <row r="438" s="2" customFormat="1" ht="33" customHeight="1">
      <c r="A438" s="35"/>
      <c r="B438" s="36"/>
      <c r="C438" s="225" t="s">
        <v>1043</v>
      </c>
      <c r="D438" s="225" t="s">
        <v>159</v>
      </c>
      <c r="E438" s="226" t="s">
        <v>1044</v>
      </c>
      <c r="F438" s="227" t="s">
        <v>1045</v>
      </c>
      <c r="G438" s="228" t="s">
        <v>283</v>
      </c>
      <c r="H438" s="229">
        <v>2</v>
      </c>
      <c r="I438" s="230"/>
      <c r="J438" s="231">
        <f>ROUND(I438*H438,2)</f>
        <v>0</v>
      </c>
      <c r="K438" s="232"/>
      <c r="L438" s="41"/>
      <c r="M438" s="233" t="s">
        <v>1</v>
      </c>
      <c r="N438" s="234" t="s">
        <v>47</v>
      </c>
      <c r="O438" s="89"/>
      <c r="P438" s="235">
        <f>O438*H438</f>
        <v>0</v>
      </c>
      <c r="Q438" s="235">
        <v>0</v>
      </c>
      <c r="R438" s="235">
        <f>Q438*H438</f>
        <v>0</v>
      </c>
      <c r="S438" s="235">
        <v>0.016</v>
      </c>
      <c r="T438" s="236">
        <f>S438*H438</f>
        <v>0.032000000000000001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37" t="s">
        <v>439</v>
      </c>
      <c r="AT438" s="237" t="s">
        <v>159</v>
      </c>
      <c r="AU438" s="237" t="s">
        <v>92</v>
      </c>
      <c r="AY438" s="14" t="s">
        <v>156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4" t="s">
        <v>164</v>
      </c>
      <c r="BK438" s="238">
        <f>ROUND(I438*H438,2)</f>
        <v>0</v>
      </c>
      <c r="BL438" s="14" t="s">
        <v>439</v>
      </c>
      <c r="BM438" s="237" t="s">
        <v>1046</v>
      </c>
    </row>
    <row r="439" s="2" customFormat="1">
      <c r="A439" s="35"/>
      <c r="B439" s="36"/>
      <c r="C439" s="37"/>
      <c r="D439" s="239" t="s">
        <v>166</v>
      </c>
      <c r="E439" s="37"/>
      <c r="F439" s="240" t="s">
        <v>1045</v>
      </c>
      <c r="G439" s="37"/>
      <c r="H439" s="37"/>
      <c r="I439" s="241"/>
      <c r="J439" s="37"/>
      <c r="K439" s="37"/>
      <c r="L439" s="41"/>
      <c r="M439" s="242"/>
      <c r="N439" s="243"/>
      <c r="O439" s="89"/>
      <c r="P439" s="89"/>
      <c r="Q439" s="89"/>
      <c r="R439" s="89"/>
      <c r="S439" s="89"/>
      <c r="T439" s="90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166</v>
      </c>
      <c r="AU439" s="14" t="s">
        <v>92</v>
      </c>
    </row>
    <row r="440" s="2" customFormat="1" ht="33" customHeight="1">
      <c r="A440" s="35"/>
      <c r="B440" s="36"/>
      <c r="C440" s="225" t="s">
        <v>1047</v>
      </c>
      <c r="D440" s="225" t="s">
        <v>159</v>
      </c>
      <c r="E440" s="226" t="s">
        <v>1048</v>
      </c>
      <c r="F440" s="227" t="s">
        <v>1049</v>
      </c>
      <c r="G440" s="228" t="s">
        <v>283</v>
      </c>
      <c r="H440" s="229">
        <v>35</v>
      </c>
      <c r="I440" s="230"/>
      <c r="J440" s="231">
        <f>ROUND(I440*H440,2)</f>
        <v>0</v>
      </c>
      <c r="K440" s="232"/>
      <c r="L440" s="41"/>
      <c r="M440" s="233" t="s">
        <v>1</v>
      </c>
      <c r="N440" s="234" t="s">
        <v>47</v>
      </c>
      <c r="O440" s="89"/>
      <c r="P440" s="235">
        <f>O440*H440</f>
        <v>0</v>
      </c>
      <c r="Q440" s="235">
        <v>0</v>
      </c>
      <c r="R440" s="235">
        <f>Q440*H440</f>
        <v>0</v>
      </c>
      <c r="S440" s="235">
        <v>3.0000000000000001E-05</v>
      </c>
      <c r="T440" s="236">
        <f>S440*H440</f>
        <v>0.0010499999999999999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37" t="s">
        <v>439</v>
      </c>
      <c r="AT440" s="237" t="s">
        <v>159</v>
      </c>
      <c r="AU440" s="237" t="s">
        <v>92</v>
      </c>
      <c r="AY440" s="14" t="s">
        <v>156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4" t="s">
        <v>164</v>
      </c>
      <c r="BK440" s="238">
        <f>ROUND(I440*H440,2)</f>
        <v>0</v>
      </c>
      <c r="BL440" s="14" t="s">
        <v>439</v>
      </c>
      <c r="BM440" s="237" t="s">
        <v>1050</v>
      </c>
    </row>
    <row r="441" s="2" customFormat="1">
      <c r="A441" s="35"/>
      <c r="B441" s="36"/>
      <c r="C441" s="37"/>
      <c r="D441" s="239" t="s">
        <v>166</v>
      </c>
      <c r="E441" s="37"/>
      <c r="F441" s="240" t="s">
        <v>1049</v>
      </c>
      <c r="G441" s="37"/>
      <c r="H441" s="37"/>
      <c r="I441" s="241"/>
      <c r="J441" s="37"/>
      <c r="K441" s="37"/>
      <c r="L441" s="41"/>
      <c r="M441" s="242"/>
      <c r="N441" s="243"/>
      <c r="O441" s="89"/>
      <c r="P441" s="89"/>
      <c r="Q441" s="89"/>
      <c r="R441" s="89"/>
      <c r="S441" s="89"/>
      <c r="T441" s="90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166</v>
      </c>
      <c r="AU441" s="14" t="s">
        <v>92</v>
      </c>
    </row>
    <row r="442" s="2" customFormat="1" ht="33" customHeight="1">
      <c r="A442" s="35"/>
      <c r="B442" s="36"/>
      <c r="C442" s="225" t="s">
        <v>1051</v>
      </c>
      <c r="D442" s="225" t="s">
        <v>159</v>
      </c>
      <c r="E442" s="226" t="s">
        <v>1052</v>
      </c>
      <c r="F442" s="227" t="s">
        <v>1053</v>
      </c>
      <c r="G442" s="228" t="s">
        <v>283</v>
      </c>
      <c r="H442" s="229">
        <v>2</v>
      </c>
      <c r="I442" s="230"/>
      <c r="J442" s="231">
        <f>ROUND(I442*H442,2)</f>
        <v>0</v>
      </c>
      <c r="K442" s="232"/>
      <c r="L442" s="41"/>
      <c r="M442" s="233" t="s">
        <v>1</v>
      </c>
      <c r="N442" s="234" t="s">
        <v>47</v>
      </c>
      <c r="O442" s="89"/>
      <c r="P442" s="235">
        <f>O442*H442</f>
        <v>0</v>
      </c>
      <c r="Q442" s="235">
        <v>0</v>
      </c>
      <c r="R442" s="235">
        <f>Q442*H442</f>
        <v>0</v>
      </c>
      <c r="S442" s="235">
        <v>0.002</v>
      </c>
      <c r="T442" s="236">
        <f>S442*H442</f>
        <v>0.0040000000000000001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37" t="s">
        <v>439</v>
      </c>
      <c r="AT442" s="237" t="s">
        <v>159</v>
      </c>
      <c r="AU442" s="237" t="s">
        <v>92</v>
      </c>
      <c r="AY442" s="14" t="s">
        <v>156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4" t="s">
        <v>164</v>
      </c>
      <c r="BK442" s="238">
        <f>ROUND(I442*H442,2)</f>
        <v>0</v>
      </c>
      <c r="BL442" s="14" t="s">
        <v>439</v>
      </c>
      <c r="BM442" s="237" t="s">
        <v>1054</v>
      </c>
    </row>
    <row r="443" s="2" customFormat="1">
      <c r="A443" s="35"/>
      <c r="B443" s="36"/>
      <c r="C443" s="37"/>
      <c r="D443" s="239" t="s">
        <v>166</v>
      </c>
      <c r="E443" s="37"/>
      <c r="F443" s="240" t="s">
        <v>1053</v>
      </c>
      <c r="G443" s="37"/>
      <c r="H443" s="37"/>
      <c r="I443" s="241"/>
      <c r="J443" s="37"/>
      <c r="K443" s="37"/>
      <c r="L443" s="41"/>
      <c r="M443" s="242"/>
      <c r="N443" s="243"/>
      <c r="O443" s="89"/>
      <c r="P443" s="89"/>
      <c r="Q443" s="89"/>
      <c r="R443" s="89"/>
      <c r="S443" s="89"/>
      <c r="T443" s="90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166</v>
      </c>
      <c r="AU443" s="14" t="s">
        <v>92</v>
      </c>
    </row>
    <row r="444" s="2" customFormat="1" ht="37.8" customHeight="1">
      <c r="A444" s="35"/>
      <c r="B444" s="36"/>
      <c r="C444" s="225" t="s">
        <v>1055</v>
      </c>
      <c r="D444" s="225" t="s">
        <v>159</v>
      </c>
      <c r="E444" s="226" t="s">
        <v>1056</v>
      </c>
      <c r="F444" s="227" t="s">
        <v>1057</v>
      </c>
      <c r="G444" s="228" t="s">
        <v>1058</v>
      </c>
      <c r="H444" s="229">
        <v>0.050000000000000003</v>
      </c>
      <c r="I444" s="230"/>
      <c r="J444" s="231">
        <f>ROUND(I444*H444,2)</f>
        <v>0</v>
      </c>
      <c r="K444" s="232"/>
      <c r="L444" s="41"/>
      <c r="M444" s="233" t="s">
        <v>1</v>
      </c>
      <c r="N444" s="234" t="s">
        <v>47</v>
      </c>
      <c r="O444" s="89"/>
      <c r="P444" s="235">
        <f>O444*H444</f>
        <v>0</v>
      </c>
      <c r="Q444" s="235">
        <v>0</v>
      </c>
      <c r="R444" s="235">
        <f>Q444*H444</f>
        <v>0</v>
      </c>
      <c r="S444" s="235">
        <v>1.8</v>
      </c>
      <c r="T444" s="236">
        <f>S444*H444</f>
        <v>0.090000000000000011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37" t="s">
        <v>439</v>
      </c>
      <c r="AT444" s="237" t="s">
        <v>159</v>
      </c>
      <c r="AU444" s="237" t="s">
        <v>92</v>
      </c>
      <c r="AY444" s="14" t="s">
        <v>156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4" t="s">
        <v>164</v>
      </c>
      <c r="BK444" s="238">
        <f>ROUND(I444*H444,2)</f>
        <v>0</v>
      </c>
      <c r="BL444" s="14" t="s">
        <v>439</v>
      </c>
      <c r="BM444" s="237" t="s">
        <v>1059</v>
      </c>
    </row>
    <row r="445" s="2" customFormat="1">
      <c r="A445" s="35"/>
      <c r="B445" s="36"/>
      <c r="C445" s="37"/>
      <c r="D445" s="239" t="s">
        <v>166</v>
      </c>
      <c r="E445" s="37"/>
      <c r="F445" s="240" t="s">
        <v>1057</v>
      </c>
      <c r="G445" s="37"/>
      <c r="H445" s="37"/>
      <c r="I445" s="241"/>
      <c r="J445" s="37"/>
      <c r="K445" s="37"/>
      <c r="L445" s="41"/>
      <c r="M445" s="242"/>
      <c r="N445" s="243"/>
      <c r="O445" s="89"/>
      <c r="P445" s="89"/>
      <c r="Q445" s="89"/>
      <c r="R445" s="89"/>
      <c r="S445" s="89"/>
      <c r="T445" s="90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166</v>
      </c>
      <c r="AU445" s="14" t="s">
        <v>92</v>
      </c>
    </row>
    <row r="446" s="2" customFormat="1" ht="24.15" customHeight="1">
      <c r="A446" s="35"/>
      <c r="B446" s="36"/>
      <c r="C446" s="225" t="s">
        <v>1060</v>
      </c>
      <c r="D446" s="225" t="s">
        <v>159</v>
      </c>
      <c r="E446" s="226" t="s">
        <v>1061</v>
      </c>
      <c r="F446" s="227" t="s">
        <v>1062</v>
      </c>
      <c r="G446" s="228" t="s">
        <v>182</v>
      </c>
      <c r="H446" s="229">
        <v>10</v>
      </c>
      <c r="I446" s="230"/>
      <c r="J446" s="231">
        <f>ROUND(I446*H446,2)</f>
        <v>0</v>
      </c>
      <c r="K446" s="232"/>
      <c r="L446" s="41"/>
      <c r="M446" s="233" t="s">
        <v>1</v>
      </c>
      <c r="N446" s="234" t="s">
        <v>47</v>
      </c>
      <c r="O446" s="89"/>
      <c r="P446" s="235">
        <f>O446*H446</f>
        <v>0</v>
      </c>
      <c r="Q446" s="235">
        <v>0</v>
      </c>
      <c r="R446" s="235">
        <f>Q446*H446</f>
        <v>0</v>
      </c>
      <c r="S446" s="235">
        <v>0.002</v>
      </c>
      <c r="T446" s="236">
        <f>S446*H446</f>
        <v>0.02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37" t="s">
        <v>439</v>
      </c>
      <c r="AT446" s="237" t="s">
        <v>159</v>
      </c>
      <c r="AU446" s="237" t="s">
        <v>92</v>
      </c>
      <c r="AY446" s="14" t="s">
        <v>156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4" t="s">
        <v>164</v>
      </c>
      <c r="BK446" s="238">
        <f>ROUND(I446*H446,2)</f>
        <v>0</v>
      </c>
      <c r="BL446" s="14" t="s">
        <v>439</v>
      </c>
      <c r="BM446" s="237" t="s">
        <v>1063</v>
      </c>
    </row>
    <row r="447" s="2" customFormat="1">
      <c r="A447" s="35"/>
      <c r="B447" s="36"/>
      <c r="C447" s="37"/>
      <c r="D447" s="239" t="s">
        <v>166</v>
      </c>
      <c r="E447" s="37"/>
      <c r="F447" s="240" t="s">
        <v>1062</v>
      </c>
      <c r="G447" s="37"/>
      <c r="H447" s="37"/>
      <c r="I447" s="241"/>
      <c r="J447" s="37"/>
      <c r="K447" s="37"/>
      <c r="L447" s="41"/>
      <c r="M447" s="242"/>
      <c r="N447" s="243"/>
      <c r="O447" s="89"/>
      <c r="P447" s="89"/>
      <c r="Q447" s="89"/>
      <c r="R447" s="89"/>
      <c r="S447" s="89"/>
      <c r="T447" s="90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4" t="s">
        <v>166</v>
      </c>
      <c r="AU447" s="14" t="s">
        <v>92</v>
      </c>
    </row>
    <row r="448" s="2" customFormat="1" ht="24.15" customHeight="1">
      <c r="A448" s="35"/>
      <c r="B448" s="36"/>
      <c r="C448" s="225" t="s">
        <v>1064</v>
      </c>
      <c r="D448" s="225" t="s">
        <v>159</v>
      </c>
      <c r="E448" s="226" t="s">
        <v>1065</v>
      </c>
      <c r="F448" s="227" t="s">
        <v>1066</v>
      </c>
      <c r="G448" s="228" t="s">
        <v>182</v>
      </c>
      <c r="H448" s="229">
        <v>90</v>
      </c>
      <c r="I448" s="230"/>
      <c r="J448" s="231">
        <f>ROUND(I448*H448,2)</f>
        <v>0</v>
      </c>
      <c r="K448" s="232"/>
      <c r="L448" s="41"/>
      <c r="M448" s="233" t="s">
        <v>1</v>
      </c>
      <c r="N448" s="234" t="s">
        <v>47</v>
      </c>
      <c r="O448" s="89"/>
      <c r="P448" s="235">
        <f>O448*H448</f>
        <v>0</v>
      </c>
      <c r="Q448" s="235">
        <v>0</v>
      </c>
      <c r="R448" s="235">
        <f>Q448*H448</f>
        <v>0</v>
      </c>
      <c r="S448" s="235">
        <v>0.002</v>
      </c>
      <c r="T448" s="236">
        <f>S448*H448</f>
        <v>0.17999999999999999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37" t="s">
        <v>439</v>
      </c>
      <c r="AT448" s="237" t="s">
        <v>159</v>
      </c>
      <c r="AU448" s="237" t="s">
        <v>92</v>
      </c>
      <c r="AY448" s="14" t="s">
        <v>156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4" t="s">
        <v>164</v>
      </c>
      <c r="BK448" s="238">
        <f>ROUND(I448*H448,2)</f>
        <v>0</v>
      </c>
      <c r="BL448" s="14" t="s">
        <v>439</v>
      </c>
      <c r="BM448" s="237" t="s">
        <v>1067</v>
      </c>
    </row>
    <row r="449" s="2" customFormat="1">
      <c r="A449" s="35"/>
      <c r="B449" s="36"/>
      <c r="C449" s="37"/>
      <c r="D449" s="239" t="s">
        <v>166</v>
      </c>
      <c r="E449" s="37"/>
      <c r="F449" s="240" t="s">
        <v>1066</v>
      </c>
      <c r="G449" s="37"/>
      <c r="H449" s="37"/>
      <c r="I449" s="241"/>
      <c r="J449" s="37"/>
      <c r="K449" s="37"/>
      <c r="L449" s="41"/>
      <c r="M449" s="242"/>
      <c r="N449" s="243"/>
      <c r="O449" s="89"/>
      <c r="P449" s="89"/>
      <c r="Q449" s="89"/>
      <c r="R449" s="89"/>
      <c r="S449" s="89"/>
      <c r="T449" s="90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4" t="s">
        <v>166</v>
      </c>
      <c r="AU449" s="14" t="s">
        <v>92</v>
      </c>
    </row>
    <row r="450" s="2" customFormat="1" ht="33" customHeight="1">
      <c r="A450" s="35"/>
      <c r="B450" s="36"/>
      <c r="C450" s="225" t="s">
        <v>1068</v>
      </c>
      <c r="D450" s="225" t="s">
        <v>159</v>
      </c>
      <c r="E450" s="226" t="s">
        <v>1069</v>
      </c>
      <c r="F450" s="227" t="s">
        <v>1070</v>
      </c>
      <c r="G450" s="228" t="s">
        <v>182</v>
      </c>
      <c r="H450" s="229">
        <v>15</v>
      </c>
      <c r="I450" s="230"/>
      <c r="J450" s="231">
        <f>ROUND(I450*H450,2)</f>
        <v>0</v>
      </c>
      <c r="K450" s="232"/>
      <c r="L450" s="41"/>
      <c r="M450" s="233" t="s">
        <v>1</v>
      </c>
      <c r="N450" s="234" t="s">
        <v>47</v>
      </c>
      <c r="O450" s="89"/>
      <c r="P450" s="235">
        <f>O450*H450</f>
        <v>0</v>
      </c>
      <c r="Q450" s="235">
        <v>0</v>
      </c>
      <c r="R450" s="235">
        <f>Q450*H450</f>
        <v>0</v>
      </c>
      <c r="S450" s="235">
        <v>0.0040000000000000001</v>
      </c>
      <c r="T450" s="236">
        <f>S450*H450</f>
        <v>0.059999999999999998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37" t="s">
        <v>439</v>
      </c>
      <c r="AT450" s="237" t="s">
        <v>159</v>
      </c>
      <c r="AU450" s="237" t="s">
        <v>92</v>
      </c>
      <c r="AY450" s="14" t="s">
        <v>156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4" t="s">
        <v>164</v>
      </c>
      <c r="BK450" s="238">
        <f>ROUND(I450*H450,2)</f>
        <v>0</v>
      </c>
      <c r="BL450" s="14" t="s">
        <v>439</v>
      </c>
      <c r="BM450" s="237" t="s">
        <v>1071</v>
      </c>
    </row>
    <row r="451" s="2" customFormat="1">
      <c r="A451" s="35"/>
      <c r="B451" s="36"/>
      <c r="C451" s="37"/>
      <c r="D451" s="239" t="s">
        <v>166</v>
      </c>
      <c r="E451" s="37"/>
      <c r="F451" s="240" t="s">
        <v>1070</v>
      </c>
      <c r="G451" s="37"/>
      <c r="H451" s="37"/>
      <c r="I451" s="241"/>
      <c r="J451" s="37"/>
      <c r="K451" s="37"/>
      <c r="L451" s="41"/>
      <c r="M451" s="242"/>
      <c r="N451" s="243"/>
      <c r="O451" s="89"/>
      <c r="P451" s="89"/>
      <c r="Q451" s="89"/>
      <c r="R451" s="89"/>
      <c r="S451" s="89"/>
      <c r="T451" s="90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166</v>
      </c>
      <c r="AU451" s="14" t="s">
        <v>92</v>
      </c>
    </row>
    <row r="452" s="2" customFormat="1" ht="33" customHeight="1">
      <c r="A452" s="35"/>
      <c r="B452" s="36"/>
      <c r="C452" s="225" t="s">
        <v>1072</v>
      </c>
      <c r="D452" s="225" t="s">
        <v>159</v>
      </c>
      <c r="E452" s="226" t="s">
        <v>1073</v>
      </c>
      <c r="F452" s="227" t="s">
        <v>1074</v>
      </c>
      <c r="G452" s="228" t="s">
        <v>182</v>
      </c>
      <c r="H452" s="229">
        <v>5</v>
      </c>
      <c r="I452" s="230"/>
      <c r="J452" s="231">
        <f>ROUND(I452*H452,2)</f>
        <v>0</v>
      </c>
      <c r="K452" s="232"/>
      <c r="L452" s="41"/>
      <c r="M452" s="233" t="s">
        <v>1</v>
      </c>
      <c r="N452" s="234" t="s">
        <v>47</v>
      </c>
      <c r="O452" s="89"/>
      <c r="P452" s="235">
        <f>O452*H452</f>
        <v>0</v>
      </c>
      <c r="Q452" s="235">
        <v>0</v>
      </c>
      <c r="R452" s="235">
        <f>Q452*H452</f>
        <v>0</v>
      </c>
      <c r="S452" s="235">
        <v>0.019</v>
      </c>
      <c r="T452" s="236">
        <f>S452*H452</f>
        <v>0.095000000000000001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37" t="s">
        <v>439</v>
      </c>
      <c r="AT452" s="237" t="s">
        <v>159</v>
      </c>
      <c r="AU452" s="237" t="s">
        <v>92</v>
      </c>
      <c r="AY452" s="14" t="s">
        <v>156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4" t="s">
        <v>164</v>
      </c>
      <c r="BK452" s="238">
        <f>ROUND(I452*H452,2)</f>
        <v>0</v>
      </c>
      <c r="BL452" s="14" t="s">
        <v>439</v>
      </c>
      <c r="BM452" s="237" t="s">
        <v>1075</v>
      </c>
    </row>
    <row r="453" s="2" customFormat="1">
      <c r="A453" s="35"/>
      <c r="B453" s="36"/>
      <c r="C453" s="37"/>
      <c r="D453" s="239" t="s">
        <v>166</v>
      </c>
      <c r="E453" s="37"/>
      <c r="F453" s="240" t="s">
        <v>1074</v>
      </c>
      <c r="G453" s="37"/>
      <c r="H453" s="37"/>
      <c r="I453" s="241"/>
      <c r="J453" s="37"/>
      <c r="K453" s="37"/>
      <c r="L453" s="41"/>
      <c r="M453" s="242"/>
      <c r="N453" s="243"/>
      <c r="O453" s="89"/>
      <c r="P453" s="89"/>
      <c r="Q453" s="89"/>
      <c r="R453" s="89"/>
      <c r="S453" s="89"/>
      <c r="T453" s="90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4" t="s">
        <v>166</v>
      </c>
      <c r="AU453" s="14" t="s">
        <v>92</v>
      </c>
    </row>
    <row r="454" s="12" customFormat="1" ht="25.92" customHeight="1">
      <c r="A454" s="12"/>
      <c r="B454" s="209"/>
      <c r="C454" s="210"/>
      <c r="D454" s="211" t="s">
        <v>78</v>
      </c>
      <c r="E454" s="212" t="s">
        <v>1076</v>
      </c>
      <c r="F454" s="212" t="s">
        <v>1077</v>
      </c>
      <c r="G454" s="210"/>
      <c r="H454" s="210"/>
      <c r="I454" s="213"/>
      <c r="J454" s="214">
        <f>BK454</f>
        <v>0</v>
      </c>
      <c r="K454" s="210"/>
      <c r="L454" s="215"/>
      <c r="M454" s="216"/>
      <c r="N454" s="217"/>
      <c r="O454" s="217"/>
      <c r="P454" s="218">
        <f>SUM(P455:P464)</f>
        <v>0</v>
      </c>
      <c r="Q454" s="217"/>
      <c r="R454" s="218">
        <f>SUM(R455:R464)</f>
        <v>0</v>
      </c>
      <c r="S454" s="217"/>
      <c r="T454" s="219">
        <f>SUM(T455:T464)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0" t="s">
        <v>163</v>
      </c>
      <c r="AT454" s="221" t="s">
        <v>78</v>
      </c>
      <c r="AU454" s="221" t="s">
        <v>79</v>
      </c>
      <c r="AY454" s="220" t="s">
        <v>156</v>
      </c>
      <c r="BK454" s="222">
        <f>SUM(BK455:BK464)</f>
        <v>0</v>
      </c>
    </row>
    <row r="455" s="2" customFormat="1" ht="16.5" customHeight="1">
      <c r="A455" s="35"/>
      <c r="B455" s="36"/>
      <c r="C455" s="225" t="s">
        <v>1078</v>
      </c>
      <c r="D455" s="225" t="s">
        <v>159</v>
      </c>
      <c r="E455" s="226" t="s">
        <v>1079</v>
      </c>
      <c r="F455" s="227" t="s">
        <v>1080</v>
      </c>
      <c r="G455" s="228" t="s">
        <v>1081</v>
      </c>
      <c r="H455" s="229">
        <v>4</v>
      </c>
      <c r="I455" s="230"/>
      <c r="J455" s="231">
        <f>ROUND(I455*H455,2)</f>
        <v>0</v>
      </c>
      <c r="K455" s="232"/>
      <c r="L455" s="41"/>
      <c r="M455" s="233" t="s">
        <v>1</v>
      </c>
      <c r="N455" s="234" t="s">
        <v>47</v>
      </c>
      <c r="O455" s="89"/>
      <c r="P455" s="235">
        <f>O455*H455</f>
        <v>0</v>
      </c>
      <c r="Q455" s="235">
        <v>0</v>
      </c>
      <c r="R455" s="235">
        <f>Q455*H455</f>
        <v>0</v>
      </c>
      <c r="S455" s="235">
        <v>0</v>
      </c>
      <c r="T455" s="236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37" t="s">
        <v>1082</v>
      </c>
      <c r="AT455" s="237" t="s">
        <v>159</v>
      </c>
      <c r="AU455" s="237" t="s">
        <v>86</v>
      </c>
      <c r="AY455" s="14" t="s">
        <v>156</v>
      </c>
      <c r="BE455" s="238">
        <f>IF(N455="základní",J455,0)</f>
        <v>0</v>
      </c>
      <c r="BF455" s="238">
        <f>IF(N455="snížená",J455,0)</f>
        <v>0</v>
      </c>
      <c r="BG455" s="238">
        <f>IF(N455="zákl. přenesená",J455,0)</f>
        <v>0</v>
      </c>
      <c r="BH455" s="238">
        <f>IF(N455="sníž. přenesená",J455,0)</f>
        <v>0</v>
      </c>
      <c r="BI455" s="238">
        <f>IF(N455="nulová",J455,0)</f>
        <v>0</v>
      </c>
      <c r="BJ455" s="14" t="s">
        <v>164</v>
      </c>
      <c r="BK455" s="238">
        <f>ROUND(I455*H455,2)</f>
        <v>0</v>
      </c>
      <c r="BL455" s="14" t="s">
        <v>1082</v>
      </c>
      <c r="BM455" s="237" t="s">
        <v>1083</v>
      </c>
    </row>
    <row r="456" s="2" customFormat="1">
      <c r="A456" s="35"/>
      <c r="B456" s="36"/>
      <c r="C456" s="37"/>
      <c r="D456" s="239" t="s">
        <v>166</v>
      </c>
      <c r="E456" s="37"/>
      <c r="F456" s="240" t="s">
        <v>1080</v>
      </c>
      <c r="G456" s="37"/>
      <c r="H456" s="37"/>
      <c r="I456" s="241"/>
      <c r="J456" s="37"/>
      <c r="K456" s="37"/>
      <c r="L456" s="41"/>
      <c r="M456" s="242"/>
      <c r="N456" s="243"/>
      <c r="O456" s="89"/>
      <c r="P456" s="89"/>
      <c r="Q456" s="89"/>
      <c r="R456" s="89"/>
      <c r="S456" s="89"/>
      <c r="T456" s="90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4" t="s">
        <v>166</v>
      </c>
      <c r="AU456" s="14" t="s">
        <v>86</v>
      </c>
    </row>
    <row r="457" s="2" customFormat="1" ht="16.5" customHeight="1">
      <c r="A457" s="35"/>
      <c r="B457" s="36"/>
      <c r="C457" s="225" t="s">
        <v>1084</v>
      </c>
      <c r="D457" s="225" t="s">
        <v>159</v>
      </c>
      <c r="E457" s="226" t="s">
        <v>1085</v>
      </c>
      <c r="F457" s="227" t="s">
        <v>1086</v>
      </c>
      <c r="G457" s="228" t="s">
        <v>1081</v>
      </c>
      <c r="H457" s="229">
        <v>6</v>
      </c>
      <c r="I457" s="230"/>
      <c r="J457" s="231">
        <f>ROUND(I457*H457,2)</f>
        <v>0</v>
      </c>
      <c r="K457" s="232"/>
      <c r="L457" s="41"/>
      <c r="M457" s="233" t="s">
        <v>1</v>
      </c>
      <c r="N457" s="234" t="s">
        <v>47</v>
      </c>
      <c r="O457" s="89"/>
      <c r="P457" s="235">
        <f>O457*H457</f>
        <v>0</v>
      </c>
      <c r="Q457" s="235">
        <v>0</v>
      </c>
      <c r="R457" s="235">
        <f>Q457*H457</f>
        <v>0</v>
      </c>
      <c r="S457" s="235">
        <v>0</v>
      </c>
      <c r="T457" s="236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37" t="s">
        <v>1082</v>
      </c>
      <c r="AT457" s="237" t="s">
        <v>159</v>
      </c>
      <c r="AU457" s="237" t="s">
        <v>86</v>
      </c>
      <c r="AY457" s="14" t="s">
        <v>156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4" t="s">
        <v>164</v>
      </c>
      <c r="BK457" s="238">
        <f>ROUND(I457*H457,2)</f>
        <v>0</v>
      </c>
      <c r="BL457" s="14" t="s">
        <v>1082</v>
      </c>
      <c r="BM457" s="237" t="s">
        <v>1087</v>
      </c>
    </row>
    <row r="458" s="2" customFormat="1">
      <c r="A458" s="35"/>
      <c r="B458" s="36"/>
      <c r="C458" s="37"/>
      <c r="D458" s="239" t="s">
        <v>166</v>
      </c>
      <c r="E458" s="37"/>
      <c r="F458" s="240" t="s">
        <v>1086</v>
      </c>
      <c r="G458" s="37"/>
      <c r="H458" s="37"/>
      <c r="I458" s="241"/>
      <c r="J458" s="37"/>
      <c r="K458" s="37"/>
      <c r="L458" s="41"/>
      <c r="M458" s="242"/>
      <c r="N458" s="243"/>
      <c r="O458" s="89"/>
      <c r="P458" s="89"/>
      <c r="Q458" s="89"/>
      <c r="R458" s="89"/>
      <c r="S458" s="89"/>
      <c r="T458" s="90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4" t="s">
        <v>166</v>
      </c>
      <c r="AU458" s="14" t="s">
        <v>86</v>
      </c>
    </row>
    <row r="459" s="2" customFormat="1">
      <c r="A459" s="35"/>
      <c r="B459" s="36"/>
      <c r="C459" s="37"/>
      <c r="D459" s="239" t="s">
        <v>577</v>
      </c>
      <c r="E459" s="37"/>
      <c r="F459" s="259" t="s">
        <v>1088</v>
      </c>
      <c r="G459" s="37"/>
      <c r="H459" s="37"/>
      <c r="I459" s="241"/>
      <c r="J459" s="37"/>
      <c r="K459" s="37"/>
      <c r="L459" s="41"/>
      <c r="M459" s="242"/>
      <c r="N459" s="243"/>
      <c r="O459" s="89"/>
      <c r="P459" s="89"/>
      <c r="Q459" s="89"/>
      <c r="R459" s="89"/>
      <c r="S459" s="89"/>
      <c r="T459" s="90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4" t="s">
        <v>577</v>
      </c>
      <c r="AU459" s="14" t="s">
        <v>86</v>
      </c>
    </row>
    <row r="460" s="2" customFormat="1" ht="16.5" customHeight="1">
      <c r="A460" s="35"/>
      <c r="B460" s="36"/>
      <c r="C460" s="225" t="s">
        <v>1089</v>
      </c>
      <c r="D460" s="225" t="s">
        <v>159</v>
      </c>
      <c r="E460" s="226" t="s">
        <v>1090</v>
      </c>
      <c r="F460" s="227" t="s">
        <v>1091</v>
      </c>
      <c r="G460" s="228" t="s">
        <v>1081</v>
      </c>
      <c r="H460" s="229">
        <v>10</v>
      </c>
      <c r="I460" s="230"/>
      <c r="J460" s="231">
        <f>ROUND(I460*H460,2)</f>
        <v>0</v>
      </c>
      <c r="K460" s="232"/>
      <c r="L460" s="41"/>
      <c r="M460" s="233" t="s">
        <v>1</v>
      </c>
      <c r="N460" s="234" t="s">
        <v>47</v>
      </c>
      <c r="O460" s="89"/>
      <c r="P460" s="235">
        <f>O460*H460</f>
        <v>0</v>
      </c>
      <c r="Q460" s="235">
        <v>0</v>
      </c>
      <c r="R460" s="235">
        <f>Q460*H460</f>
        <v>0</v>
      </c>
      <c r="S460" s="235">
        <v>0</v>
      </c>
      <c r="T460" s="236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37" t="s">
        <v>1082</v>
      </c>
      <c r="AT460" s="237" t="s">
        <v>159</v>
      </c>
      <c r="AU460" s="237" t="s">
        <v>86</v>
      </c>
      <c r="AY460" s="14" t="s">
        <v>156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4" t="s">
        <v>164</v>
      </c>
      <c r="BK460" s="238">
        <f>ROUND(I460*H460,2)</f>
        <v>0</v>
      </c>
      <c r="BL460" s="14" t="s">
        <v>1082</v>
      </c>
      <c r="BM460" s="237" t="s">
        <v>1092</v>
      </c>
    </row>
    <row r="461" s="2" customFormat="1">
      <c r="A461" s="35"/>
      <c r="B461" s="36"/>
      <c r="C461" s="37"/>
      <c r="D461" s="239" t="s">
        <v>166</v>
      </c>
      <c r="E461" s="37"/>
      <c r="F461" s="240" t="s">
        <v>1091</v>
      </c>
      <c r="G461" s="37"/>
      <c r="H461" s="37"/>
      <c r="I461" s="241"/>
      <c r="J461" s="37"/>
      <c r="K461" s="37"/>
      <c r="L461" s="41"/>
      <c r="M461" s="242"/>
      <c r="N461" s="243"/>
      <c r="O461" s="89"/>
      <c r="P461" s="89"/>
      <c r="Q461" s="89"/>
      <c r="R461" s="89"/>
      <c r="S461" s="89"/>
      <c r="T461" s="90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4" t="s">
        <v>166</v>
      </c>
      <c r="AU461" s="14" t="s">
        <v>86</v>
      </c>
    </row>
    <row r="462" s="2" customFormat="1">
      <c r="A462" s="35"/>
      <c r="B462" s="36"/>
      <c r="C462" s="37"/>
      <c r="D462" s="239" t="s">
        <v>577</v>
      </c>
      <c r="E462" s="37"/>
      <c r="F462" s="259" t="s">
        <v>1093</v>
      </c>
      <c r="G462" s="37"/>
      <c r="H462" s="37"/>
      <c r="I462" s="241"/>
      <c r="J462" s="37"/>
      <c r="K462" s="37"/>
      <c r="L462" s="41"/>
      <c r="M462" s="242"/>
      <c r="N462" s="243"/>
      <c r="O462" s="89"/>
      <c r="P462" s="89"/>
      <c r="Q462" s="89"/>
      <c r="R462" s="89"/>
      <c r="S462" s="89"/>
      <c r="T462" s="90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4" t="s">
        <v>577</v>
      </c>
      <c r="AU462" s="14" t="s">
        <v>86</v>
      </c>
    </row>
    <row r="463" s="2" customFormat="1" ht="21.75" customHeight="1">
      <c r="A463" s="35"/>
      <c r="B463" s="36"/>
      <c r="C463" s="225" t="s">
        <v>1094</v>
      </c>
      <c r="D463" s="225" t="s">
        <v>159</v>
      </c>
      <c r="E463" s="226" t="s">
        <v>1095</v>
      </c>
      <c r="F463" s="227" t="s">
        <v>1096</v>
      </c>
      <c r="G463" s="228" t="s">
        <v>1081</v>
      </c>
      <c r="H463" s="229">
        <v>3</v>
      </c>
      <c r="I463" s="230"/>
      <c r="J463" s="231">
        <f>ROUND(I463*H463,2)</f>
        <v>0</v>
      </c>
      <c r="K463" s="232"/>
      <c r="L463" s="41"/>
      <c r="M463" s="233" t="s">
        <v>1</v>
      </c>
      <c r="N463" s="234" t="s">
        <v>47</v>
      </c>
      <c r="O463" s="89"/>
      <c r="P463" s="235">
        <f>O463*H463</f>
        <v>0</v>
      </c>
      <c r="Q463" s="235">
        <v>0</v>
      </c>
      <c r="R463" s="235">
        <f>Q463*H463</f>
        <v>0</v>
      </c>
      <c r="S463" s="235">
        <v>0</v>
      </c>
      <c r="T463" s="236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37" t="s">
        <v>1082</v>
      </c>
      <c r="AT463" s="237" t="s">
        <v>159</v>
      </c>
      <c r="AU463" s="237" t="s">
        <v>86</v>
      </c>
      <c r="AY463" s="14" t="s">
        <v>156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4" t="s">
        <v>164</v>
      </c>
      <c r="BK463" s="238">
        <f>ROUND(I463*H463,2)</f>
        <v>0</v>
      </c>
      <c r="BL463" s="14" t="s">
        <v>1082</v>
      </c>
      <c r="BM463" s="237" t="s">
        <v>1097</v>
      </c>
    </row>
    <row r="464" s="2" customFormat="1">
      <c r="A464" s="35"/>
      <c r="B464" s="36"/>
      <c r="C464" s="37"/>
      <c r="D464" s="239" t="s">
        <v>166</v>
      </c>
      <c r="E464" s="37"/>
      <c r="F464" s="240" t="s">
        <v>1096</v>
      </c>
      <c r="G464" s="37"/>
      <c r="H464" s="37"/>
      <c r="I464" s="241"/>
      <c r="J464" s="37"/>
      <c r="K464" s="37"/>
      <c r="L464" s="41"/>
      <c r="M464" s="255"/>
      <c r="N464" s="256"/>
      <c r="O464" s="257"/>
      <c r="P464" s="257"/>
      <c r="Q464" s="257"/>
      <c r="R464" s="257"/>
      <c r="S464" s="257"/>
      <c r="T464" s="258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4" t="s">
        <v>166</v>
      </c>
      <c r="AU464" s="14" t="s">
        <v>86</v>
      </c>
    </row>
    <row r="465" s="2" customFormat="1" ht="6.96" customHeight="1">
      <c r="A465" s="35"/>
      <c r="B465" s="64"/>
      <c r="C465" s="65"/>
      <c r="D465" s="65"/>
      <c r="E465" s="65"/>
      <c r="F465" s="65"/>
      <c r="G465" s="65"/>
      <c r="H465" s="65"/>
      <c r="I465" s="65"/>
      <c r="J465" s="65"/>
      <c r="K465" s="65"/>
      <c r="L465" s="41"/>
      <c r="M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</row>
  </sheetData>
  <sheetProtection sheet="1" autoFilter="0" formatColumns="0" formatRows="0" objects="1" scenarios="1" spinCount="100000" saltValue="zPYoSWFzbpsUJadxTfI0DEl4r6SrgmFsUU2kMKtzLRdfoKaYHGJ2WBwnmT+Ay+U5ulX7aNX4u/YtoMa9H2rqlw==" hashValue="o01RnjZUC1mOXUra5gTja8vcEqMzZMcaBNIiwaepLqZ7zEy/QX/ghzgqjFk7YXVHsBuZmNwtp26nf90R51yW4w==" algorithmName="SHA-512" password="CC35"/>
  <autoFilter ref="C124:K4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120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1098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ROUND(J130,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ROUND((SUM(BE130:BE234)),  2)</f>
        <v>0</v>
      </c>
      <c r="G35" s="35"/>
      <c r="H35" s="35"/>
      <c r="I35" s="162">
        <v>0.20999999999999999</v>
      </c>
      <c r="J35" s="161">
        <f>ROUND(((SUM(BE130:BE234))*I35),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ROUND((SUM(BF130:BF234)),  2)</f>
        <v>0</v>
      </c>
      <c r="G36" s="35"/>
      <c r="H36" s="35"/>
      <c r="I36" s="162">
        <v>0.12</v>
      </c>
      <c r="J36" s="161">
        <f>ROUND(((SUM(BF130:BF234))*I36),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ROUND((SUM(BG130:BG234)),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ROUND((SUM(BH130:BH234)),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ROUND((SUM(BI130:BI234)),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120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03 - Zdravotně technické instalace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J130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129</v>
      </c>
      <c r="E100" s="194"/>
      <c r="F100" s="194"/>
      <c r="G100" s="194"/>
      <c r="H100" s="194"/>
      <c r="I100" s="194"/>
      <c r="J100" s="195">
        <f>J132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130</v>
      </c>
      <c r="E101" s="194"/>
      <c r="F101" s="194"/>
      <c r="G101" s="194"/>
      <c r="H101" s="194"/>
      <c r="I101" s="194"/>
      <c r="J101" s="195">
        <f>J135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131</v>
      </c>
      <c r="E102" s="194"/>
      <c r="F102" s="194"/>
      <c r="G102" s="194"/>
      <c r="H102" s="194"/>
      <c r="I102" s="194"/>
      <c r="J102" s="195">
        <f>J140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132</v>
      </c>
      <c r="E103" s="194"/>
      <c r="F103" s="194"/>
      <c r="G103" s="194"/>
      <c r="H103" s="194"/>
      <c r="I103" s="194"/>
      <c r="J103" s="195">
        <f>J149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J152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31"/>
      <c r="D105" s="193" t="s">
        <v>1099</v>
      </c>
      <c r="E105" s="194"/>
      <c r="F105" s="194"/>
      <c r="G105" s="194"/>
      <c r="H105" s="194"/>
      <c r="I105" s="194"/>
      <c r="J105" s="195">
        <f>J153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1100</v>
      </c>
      <c r="E106" s="194"/>
      <c r="F106" s="194"/>
      <c r="G106" s="194"/>
      <c r="H106" s="194"/>
      <c r="I106" s="194"/>
      <c r="J106" s="195">
        <f>J162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1101</v>
      </c>
      <c r="E107" s="194"/>
      <c r="F107" s="194"/>
      <c r="G107" s="194"/>
      <c r="H107" s="194"/>
      <c r="I107" s="194"/>
      <c r="J107" s="195">
        <f>J191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1102</v>
      </c>
      <c r="E108" s="194"/>
      <c r="F108" s="194"/>
      <c r="G108" s="194"/>
      <c r="H108" s="194"/>
      <c r="I108" s="194"/>
      <c r="J108" s="195">
        <f>J226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141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81" t="str">
        <f>E7</f>
        <v>Běšiny ON - oprava bytové části</v>
      </c>
      <c r="F118" s="29"/>
      <c r="G118" s="29"/>
      <c r="H118" s="29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119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5"/>
      <c r="B120" s="36"/>
      <c r="C120" s="37"/>
      <c r="D120" s="37"/>
      <c r="E120" s="181" t="s">
        <v>120</v>
      </c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121</v>
      </c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4" t="str">
        <f>E11</f>
        <v>PS 03 - Zdravotně technické instalace</v>
      </c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F14</f>
        <v>Běšiny 31, 33901 Klatovy</v>
      </c>
      <c r="G124" s="37"/>
      <c r="H124" s="37"/>
      <c r="I124" s="29" t="s">
        <v>22</v>
      </c>
      <c r="J124" s="77" t="str">
        <f>IF(J14="","",J14)</f>
        <v>30. 9. 2023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40.05" customHeight="1">
      <c r="A126" s="35"/>
      <c r="B126" s="36"/>
      <c r="C126" s="29" t="s">
        <v>24</v>
      </c>
      <c r="D126" s="37"/>
      <c r="E126" s="37"/>
      <c r="F126" s="24" t="str">
        <f>E17</f>
        <v>Správa železnic, s.o.,Dlážděná 1003/7, Praha 1</v>
      </c>
      <c r="G126" s="37"/>
      <c r="H126" s="37"/>
      <c r="I126" s="29" t="s">
        <v>32</v>
      </c>
      <c r="J126" s="33" t="str">
        <f>E23</f>
        <v>SILETI CZ s.r.o.,Novovysočanská 2746/1, Praha 3</v>
      </c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40.05" customHeight="1">
      <c r="A127" s="35"/>
      <c r="B127" s="36"/>
      <c r="C127" s="29" t="s">
        <v>30</v>
      </c>
      <c r="D127" s="37"/>
      <c r="E127" s="37"/>
      <c r="F127" s="24" t="str">
        <f>IF(E20="","",E20)</f>
        <v>Vyplň údaj</v>
      </c>
      <c r="G127" s="37"/>
      <c r="H127" s="37"/>
      <c r="I127" s="29" t="s">
        <v>37</v>
      </c>
      <c r="J127" s="33" t="str">
        <f>E26</f>
        <v>SILETI CZ s.r.o.,Novovysočanská 2746/1, Praha 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7"/>
      <c r="B129" s="198"/>
      <c r="C129" s="199" t="s">
        <v>142</v>
      </c>
      <c r="D129" s="200" t="s">
        <v>64</v>
      </c>
      <c r="E129" s="200" t="s">
        <v>60</v>
      </c>
      <c r="F129" s="200" t="s">
        <v>61</v>
      </c>
      <c r="G129" s="200" t="s">
        <v>143</v>
      </c>
      <c r="H129" s="200" t="s">
        <v>144</v>
      </c>
      <c r="I129" s="200" t="s">
        <v>145</v>
      </c>
      <c r="J129" s="201" t="s">
        <v>125</v>
      </c>
      <c r="K129" s="202" t="s">
        <v>146</v>
      </c>
      <c r="L129" s="203"/>
      <c r="M129" s="98" t="s">
        <v>1</v>
      </c>
      <c r="N129" s="99" t="s">
        <v>43</v>
      </c>
      <c r="O129" s="99" t="s">
        <v>147</v>
      </c>
      <c r="P129" s="99" t="s">
        <v>148</v>
      </c>
      <c r="Q129" s="99" t="s">
        <v>149</v>
      </c>
      <c r="R129" s="99" t="s">
        <v>150</v>
      </c>
      <c r="S129" s="99" t="s">
        <v>151</v>
      </c>
      <c r="T129" s="100" t="s">
        <v>152</v>
      </c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</row>
    <row r="130" s="2" customFormat="1" ht="22.8" customHeight="1">
      <c r="A130" s="35"/>
      <c r="B130" s="36"/>
      <c r="C130" s="105" t="s">
        <v>153</v>
      </c>
      <c r="D130" s="37"/>
      <c r="E130" s="37"/>
      <c r="F130" s="37"/>
      <c r="G130" s="37"/>
      <c r="H130" s="37"/>
      <c r="I130" s="37"/>
      <c r="J130" s="204">
        <f>BK130</f>
        <v>0</v>
      </c>
      <c r="K130" s="37"/>
      <c r="L130" s="41"/>
      <c r="M130" s="101"/>
      <c r="N130" s="205"/>
      <c r="O130" s="102"/>
      <c r="P130" s="206">
        <f>P131+P152</f>
        <v>0</v>
      </c>
      <c r="Q130" s="102"/>
      <c r="R130" s="206">
        <f>R131+R152</f>
        <v>0.96223499999999995</v>
      </c>
      <c r="S130" s="102"/>
      <c r="T130" s="207">
        <f>T131+T152</f>
        <v>0.59949999999999992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78</v>
      </c>
      <c r="AU130" s="14" t="s">
        <v>127</v>
      </c>
      <c r="BK130" s="208">
        <f>BK131+BK152</f>
        <v>0</v>
      </c>
    </row>
    <row r="131" s="12" customFormat="1" ht="25.92" customHeight="1">
      <c r="A131" s="12"/>
      <c r="B131" s="209"/>
      <c r="C131" s="210"/>
      <c r="D131" s="211" t="s">
        <v>78</v>
      </c>
      <c r="E131" s="212" t="s">
        <v>154</v>
      </c>
      <c r="F131" s="212" t="s">
        <v>155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P132+P135+P140+P149</f>
        <v>0</v>
      </c>
      <c r="Q131" s="217"/>
      <c r="R131" s="218">
        <f>R132+R135+R140+R149</f>
        <v>0.83019999999999994</v>
      </c>
      <c r="S131" s="217"/>
      <c r="T131" s="219">
        <f>T132+T135+T140+T149</f>
        <v>0.59949999999999992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86</v>
      </c>
      <c r="AT131" s="221" t="s">
        <v>78</v>
      </c>
      <c r="AU131" s="221" t="s">
        <v>79</v>
      </c>
      <c r="AY131" s="220" t="s">
        <v>156</v>
      </c>
      <c r="BK131" s="222">
        <f>BK132+BK135+BK140+BK149</f>
        <v>0</v>
      </c>
    </row>
    <row r="132" s="12" customFormat="1" ht="22.8" customHeight="1">
      <c r="A132" s="12"/>
      <c r="B132" s="209"/>
      <c r="C132" s="210"/>
      <c r="D132" s="211" t="s">
        <v>78</v>
      </c>
      <c r="E132" s="223" t="s">
        <v>157</v>
      </c>
      <c r="F132" s="223" t="s">
        <v>158</v>
      </c>
      <c r="G132" s="210"/>
      <c r="H132" s="210"/>
      <c r="I132" s="213"/>
      <c r="J132" s="224">
        <f>BK132</f>
        <v>0</v>
      </c>
      <c r="K132" s="210"/>
      <c r="L132" s="215"/>
      <c r="M132" s="216"/>
      <c r="N132" s="217"/>
      <c r="O132" s="217"/>
      <c r="P132" s="218">
        <f>SUM(P133:P134)</f>
        <v>0</v>
      </c>
      <c r="Q132" s="217"/>
      <c r="R132" s="218">
        <f>SUM(R133:R134)</f>
        <v>0.83019999999999994</v>
      </c>
      <c r="S132" s="217"/>
      <c r="T132" s="21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86</v>
      </c>
      <c r="AT132" s="221" t="s">
        <v>78</v>
      </c>
      <c r="AU132" s="221" t="s">
        <v>86</v>
      </c>
      <c r="AY132" s="220" t="s">
        <v>156</v>
      </c>
      <c r="BK132" s="222">
        <f>SUM(BK133:BK134)</f>
        <v>0</v>
      </c>
    </row>
    <row r="133" s="2" customFormat="1" ht="21.75" customHeight="1">
      <c r="A133" s="35"/>
      <c r="B133" s="36"/>
      <c r="C133" s="225" t="s">
        <v>86</v>
      </c>
      <c r="D133" s="225" t="s">
        <v>159</v>
      </c>
      <c r="E133" s="226" t="s">
        <v>1103</v>
      </c>
      <c r="F133" s="227" t="s">
        <v>1104</v>
      </c>
      <c r="G133" s="228" t="s">
        <v>162</v>
      </c>
      <c r="H133" s="229">
        <v>14.824999999999999</v>
      </c>
      <c r="I133" s="230"/>
      <c r="J133" s="231">
        <f>ROUND(I133*H133,2)</f>
        <v>0</v>
      </c>
      <c r="K133" s="232"/>
      <c r="L133" s="41"/>
      <c r="M133" s="233" t="s">
        <v>1</v>
      </c>
      <c r="N133" s="234" t="s">
        <v>47</v>
      </c>
      <c r="O133" s="89"/>
      <c r="P133" s="235">
        <f>O133*H133</f>
        <v>0</v>
      </c>
      <c r="Q133" s="235">
        <v>0.056000000000000001</v>
      </c>
      <c r="R133" s="235">
        <f>Q133*H133</f>
        <v>0.83019999999999994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163</v>
      </c>
      <c r="AT133" s="237" t="s">
        <v>159</v>
      </c>
      <c r="AU133" s="237" t="s">
        <v>92</v>
      </c>
      <c r="AY133" s="14" t="s">
        <v>156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164</v>
      </c>
      <c r="BK133" s="238">
        <f>ROUND(I133*H133,2)</f>
        <v>0</v>
      </c>
      <c r="BL133" s="14" t="s">
        <v>163</v>
      </c>
      <c r="BM133" s="237" t="s">
        <v>1105</v>
      </c>
    </row>
    <row r="134" s="2" customFormat="1">
      <c r="A134" s="35"/>
      <c r="B134" s="36"/>
      <c r="C134" s="37"/>
      <c r="D134" s="239" t="s">
        <v>166</v>
      </c>
      <c r="E134" s="37"/>
      <c r="F134" s="240" t="s">
        <v>1104</v>
      </c>
      <c r="G134" s="37"/>
      <c r="H134" s="37"/>
      <c r="I134" s="241"/>
      <c r="J134" s="37"/>
      <c r="K134" s="37"/>
      <c r="L134" s="41"/>
      <c r="M134" s="242"/>
      <c r="N134" s="243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166</v>
      </c>
      <c r="AU134" s="14" t="s">
        <v>92</v>
      </c>
    </row>
    <row r="135" s="12" customFormat="1" ht="22.8" customHeight="1">
      <c r="A135" s="12"/>
      <c r="B135" s="209"/>
      <c r="C135" s="210"/>
      <c r="D135" s="211" t="s">
        <v>78</v>
      </c>
      <c r="E135" s="223" t="s">
        <v>184</v>
      </c>
      <c r="F135" s="223" t="s">
        <v>185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SUM(P136:P139)</f>
        <v>0</v>
      </c>
      <c r="Q135" s="217"/>
      <c r="R135" s="218">
        <f>SUM(R136:R139)</f>
        <v>0</v>
      </c>
      <c r="S135" s="217"/>
      <c r="T135" s="219">
        <f>SUM(T136:T139)</f>
        <v>0.59949999999999992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86</v>
      </c>
      <c r="AT135" s="221" t="s">
        <v>78</v>
      </c>
      <c r="AU135" s="221" t="s">
        <v>86</v>
      </c>
      <c r="AY135" s="220" t="s">
        <v>156</v>
      </c>
      <c r="BK135" s="222">
        <f>SUM(BK136:BK139)</f>
        <v>0</v>
      </c>
    </row>
    <row r="136" s="2" customFormat="1" ht="24.15" customHeight="1">
      <c r="A136" s="35"/>
      <c r="B136" s="36"/>
      <c r="C136" s="225" t="s">
        <v>92</v>
      </c>
      <c r="D136" s="225" t="s">
        <v>159</v>
      </c>
      <c r="E136" s="226" t="s">
        <v>1106</v>
      </c>
      <c r="F136" s="227" t="s">
        <v>1107</v>
      </c>
      <c r="G136" s="228" t="s">
        <v>182</v>
      </c>
      <c r="H136" s="229">
        <v>25.5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0.0089999999999999993</v>
      </c>
      <c r="T136" s="236">
        <f>S136*H136</f>
        <v>0.22949999999999998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1108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1107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170</v>
      </c>
      <c r="D138" s="225" t="s">
        <v>159</v>
      </c>
      <c r="E138" s="226" t="s">
        <v>1109</v>
      </c>
      <c r="F138" s="227" t="s">
        <v>1110</v>
      </c>
      <c r="G138" s="228" t="s">
        <v>182</v>
      </c>
      <c r="H138" s="229">
        <v>9.25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0.040000000000000001</v>
      </c>
      <c r="T138" s="236">
        <f>S138*H138</f>
        <v>0.37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1111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1110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12" customFormat="1" ht="22.8" customHeight="1">
      <c r="A140" s="12"/>
      <c r="B140" s="209"/>
      <c r="C140" s="210"/>
      <c r="D140" s="211" t="s">
        <v>78</v>
      </c>
      <c r="E140" s="223" t="s">
        <v>206</v>
      </c>
      <c r="F140" s="223" t="s">
        <v>207</v>
      </c>
      <c r="G140" s="210"/>
      <c r="H140" s="210"/>
      <c r="I140" s="213"/>
      <c r="J140" s="224">
        <f>BK140</f>
        <v>0</v>
      </c>
      <c r="K140" s="210"/>
      <c r="L140" s="215"/>
      <c r="M140" s="216"/>
      <c r="N140" s="217"/>
      <c r="O140" s="217"/>
      <c r="P140" s="218">
        <f>SUM(P141:P148)</f>
        <v>0</v>
      </c>
      <c r="Q140" s="217"/>
      <c r="R140" s="218">
        <f>SUM(R141:R148)</f>
        <v>0</v>
      </c>
      <c r="S140" s="217"/>
      <c r="T140" s="219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86</v>
      </c>
      <c r="AT140" s="221" t="s">
        <v>78</v>
      </c>
      <c r="AU140" s="221" t="s">
        <v>86</v>
      </c>
      <c r="AY140" s="220" t="s">
        <v>156</v>
      </c>
      <c r="BK140" s="222">
        <f>SUM(BK141:BK148)</f>
        <v>0</v>
      </c>
    </row>
    <row r="141" s="2" customFormat="1" ht="24.15" customHeight="1">
      <c r="A141" s="35"/>
      <c r="B141" s="36"/>
      <c r="C141" s="225" t="s">
        <v>163</v>
      </c>
      <c r="D141" s="225" t="s">
        <v>159</v>
      </c>
      <c r="E141" s="226" t="s">
        <v>217</v>
      </c>
      <c r="F141" s="227" t="s">
        <v>218</v>
      </c>
      <c r="G141" s="228" t="s">
        <v>210</v>
      </c>
      <c r="H141" s="229">
        <v>0.59999999999999998</v>
      </c>
      <c r="I141" s="230"/>
      <c r="J141" s="231">
        <f>ROUND(I141*H141,2)</f>
        <v>0</v>
      </c>
      <c r="K141" s="232"/>
      <c r="L141" s="41"/>
      <c r="M141" s="233" t="s">
        <v>1</v>
      </c>
      <c r="N141" s="234" t="s">
        <v>47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7" t="s">
        <v>163</v>
      </c>
      <c r="AT141" s="237" t="s">
        <v>159</v>
      </c>
      <c r="AU141" s="237" t="s">
        <v>92</v>
      </c>
      <c r="AY141" s="14" t="s">
        <v>156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4" t="s">
        <v>164</v>
      </c>
      <c r="BK141" s="238">
        <f>ROUND(I141*H141,2)</f>
        <v>0</v>
      </c>
      <c r="BL141" s="14" t="s">
        <v>163</v>
      </c>
      <c r="BM141" s="237" t="s">
        <v>1112</v>
      </c>
    </row>
    <row r="142" s="2" customFormat="1">
      <c r="A142" s="35"/>
      <c r="B142" s="36"/>
      <c r="C142" s="37"/>
      <c r="D142" s="239" t="s">
        <v>166</v>
      </c>
      <c r="E142" s="37"/>
      <c r="F142" s="240" t="s">
        <v>218</v>
      </c>
      <c r="G142" s="37"/>
      <c r="H142" s="37"/>
      <c r="I142" s="241"/>
      <c r="J142" s="37"/>
      <c r="K142" s="37"/>
      <c r="L142" s="41"/>
      <c r="M142" s="242"/>
      <c r="N142" s="243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166</v>
      </c>
      <c r="AU142" s="14" t="s">
        <v>92</v>
      </c>
    </row>
    <row r="143" s="2" customFormat="1" ht="24.15" customHeight="1">
      <c r="A143" s="35"/>
      <c r="B143" s="36"/>
      <c r="C143" s="225" t="s">
        <v>164</v>
      </c>
      <c r="D143" s="225" t="s">
        <v>159</v>
      </c>
      <c r="E143" s="226" t="s">
        <v>221</v>
      </c>
      <c r="F143" s="227" t="s">
        <v>222</v>
      </c>
      <c r="G143" s="228" t="s">
        <v>210</v>
      </c>
      <c r="H143" s="229">
        <v>8.4000000000000004</v>
      </c>
      <c r="I143" s="230"/>
      <c r="J143" s="231">
        <f>ROUND(I143*H143,2)</f>
        <v>0</v>
      </c>
      <c r="K143" s="232"/>
      <c r="L143" s="41"/>
      <c r="M143" s="233" t="s">
        <v>1</v>
      </c>
      <c r="N143" s="234" t="s">
        <v>47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7" t="s">
        <v>163</v>
      </c>
      <c r="AT143" s="237" t="s">
        <v>159</v>
      </c>
      <c r="AU143" s="237" t="s">
        <v>92</v>
      </c>
      <c r="AY143" s="14" t="s">
        <v>156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4" t="s">
        <v>164</v>
      </c>
      <c r="BK143" s="238">
        <f>ROUND(I143*H143,2)</f>
        <v>0</v>
      </c>
      <c r="BL143" s="14" t="s">
        <v>163</v>
      </c>
      <c r="BM143" s="237" t="s">
        <v>1113</v>
      </c>
    </row>
    <row r="144" s="2" customFormat="1">
      <c r="A144" s="35"/>
      <c r="B144" s="36"/>
      <c r="C144" s="37"/>
      <c r="D144" s="239" t="s">
        <v>166</v>
      </c>
      <c r="E144" s="37"/>
      <c r="F144" s="240" t="s">
        <v>222</v>
      </c>
      <c r="G144" s="37"/>
      <c r="H144" s="37"/>
      <c r="I144" s="241"/>
      <c r="J144" s="37"/>
      <c r="K144" s="37"/>
      <c r="L144" s="41"/>
      <c r="M144" s="242"/>
      <c r="N144" s="243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166</v>
      </c>
      <c r="AU144" s="14" t="s">
        <v>92</v>
      </c>
    </row>
    <row r="145" s="2" customFormat="1" ht="33" customHeight="1">
      <c r="A145" s="35"/>
      <c r="B145" s="36"/>
      <c r="C145" s="225" t="s">
        <v>157</v>
      </c>
      <c r="D145" s="225" t="s">
        <v>159</v>
      </c>
      <c r="E145" s="226" t="s">
        <v>1114</v>
      </c>
      <c r="F145" s="227" t="s">
        <v>1115</v>
      </c>
      <c r="G145" s="228" t="s">
        <v>210</v>
      </c>
      <c r="H145" s="229">
        <v>0.59999999999999998</v>
      </c>
      <c r="I145" s="230"/>
      <c r="J145" s="231">
        <f>ROUND(I145*H145,2)</f>
        <v>0</v>
      </c>
      <c r="K145" s="232"/>
      <c r="L145" s="41"/>
      <c r="M145" s="233" t="s">
        <v>1</v>
      </c>
      <c r="N145" s="234" t="s">
        <v>47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7" t="s">
        <v>163</v>
      </c>
      <c r="AT145" s="237" t="s">
        <v>159</v>
      </c>
      <c r="AU145" s="237" t="s">
        <v>92</v>
      </c>
      <c r="AY145" s="14" t="s">
        <v>156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4" t="s">
        <v>164</v>
      </c>
      <c r="BK145" s="238">
        <f>ROUND(I145*H145,2)</f>
        <v>0</v>
      </c>
      <c r="BL145" s="14" t="s">
        <v>163</v>
      </c>
      <c r="BM145" s="237" t="s">
        <v>1116</v>
      </c>
    </row>
    <row r="146" s="2" customFormat="1">
      <c r="A146" s="35"/>
      <c r="B146" s="36"/>
      <c r="C146" s="37"/>
      <c r="D146" s="239" t="s">
        <v>166</v>
      </c>
      <c r="E146" s="37"/>
      <c r="F146" s="240" t="s">
        <v>1115</v>
      </c>
      <c r="G146" s="37"/>
      <c r="H146" s="37"/>
      <c r="I146" s="241"/>
      <c r="J146" s="37"/>
      <c r="K146" s="37"/>
      <c r="L146" s="41"/>
      <c r="M146" s="242"/>
      <c r="N146" s="243"/>
      <c r="O146" s="89"/>
      <c r="P146" s="89"/>
      <c r="Q146" s="89"/>
      <c r="R146" s="89"/>
      <c r="S146" s="89"/>
      <c r="T146" s="9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166</v>
      </c>
      <c r="AU146" s="14" t="s">
        <v>92</v>
      </c>
    </row>
    <row r="147" s="2" customFormat="1" ht="33" customHeight="1">
      <c r="A147" s="35"/>
      <c r="B147" s="36"/>
      <c r="C147" s="225" t="s">
        <v>186</v>
      </c>
      <c r="D147" s="225" t="s">
        <v>159</v>
      </c>
      <c r="E147" s="226" t="s">
        <v>1117</v>
      </c>
      <c r="F147" s="227" t="s">
        <v>1118</v>
      </c>
      <c r="G147" s="228" t="s">
        <v>210</v>
      </c>
      <c r="H147" s="229">
        <v>0.59999999999999998</v>
      </c>
      <c r="I147" s="230"/>
      <c r="J147" s="231">
        <f>ROUND(I147*H147,2)</f>
        <v>0</v>
      </c>
      <c r="K147" s="232"/>
      <c r="L147" s="41"/>
      <c r="M147" s="233" t="s">
        <v>1</v>
      </c>
      <c r="N147" s="234" t="s">
        <v>47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7" t="s">
        <v>163</v>
      </c>
      <c r="AT147" s="237" t="s">
        <v>159</v>
      </c>
      <c r="AU147" s="237" t="s">
        <v>92</v>
      </c>
      <c r="AY147" s="14" t="s">
        <v>156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4" t="s">
        <v>164</v>
      </c>
      <c r="BK147" s="238">
        <f>ROUND(I147*H147,2)</f>
        <v>0</v>
      </c>
      <c r="BL147" s="14" t="s">
        <v>163</v>
      </c>
      <c r="BM147" s="237" t="s">
        <v>1119</v>
      </c>
    </row>
    <row r="148" s="2" customFormat="1">
      <c r="A148" s="35"/>
      <c r="B148" s="36"/>
      <c r="C148" s="37"/>
      <c r="D148" s="239" t="s">
        <v>166</v>
      </c>
      <c r="E148" s="37"/>
      <c r="F148" s="240" t="s">
        <v>1118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166</v>
      </c>
      <c r="AU148" s="14" t="s">
        <v>92</v>
      </c>
    </row>
    <row r="149" s="12" customFormat="1" ht="22.8" customHeight="1">
      <c r="A149" s="12"/>
      <c r="B149" s="209"/>
      <c r="C149" s="210"/>
      <c r="D149" s="211" t="s">
        <v>78</v>
      </c>
      <c r="E149" s="223" t="s">
        <v>229</v>
      </c>
      <c r="F149" s="223" t="s">
        <v>230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SUM(P150:P151)</f>
        <v>0</v>
      </c>
      <c r="Q149" s="217"/>
      <c r="R149" s="218">
        <f>SUM(R150:R151)</f>
        <v>0</v>
      </c>
      <c r="S149" s="217"/>
      <c r="T149" s="21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86</v>
      </c>
      <c r="AT149" s="221" t="s">
        <v>78</v>
      </c>
      <c r="AU149" s="221" t="s">
        <v>86</v>
      </c>
      <c r="AY149" s="220" t="s">
        <v>156</v>
      </c>
      <c r="BK149" s="222">
        <f>SUM(BK150:BK151)</f>
        <v>0</v>
      </c>
    </row>
    <row r="150" s="2" customFormat="1" ht="16.5" customHeight="1">
      <c r="A150" s="35"/>
      <c r="B150" s="36"/>
      <c r="C150" s="225" t="s">
        <v>190</v>
      </c>
      <c r="D150" s="225" t="s">
        <v>159</v>
      </c>
      <c r="E150" s="226" t="s">
        <v>232</v>
      </c>
      <c r="F150" s="227" t="s">
        <v>1120</v>
      </c>
      <c r="G150" s="228" t="s">
        <v>210</v>
      </c>
      <c r="H150" s="229">
        <v>0.82999999999999996</v>
      </c>
      <c r="I150" s="230"/>
      <c r="J150" s="231">
        <f>ROUND(I150*H150,2)</f>
        <v>0</v>
      </c>
      <c r="K150" s="232"/>
      <c r="L150" s="41"/>
      <c r="M150" s="233" t="s">
        <v>1</v>
      </c>
      <c r="N150" s="234" t="s">
        <v>47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7" t="s">
        <v>163</v>
      </c>
      <c r="AT150" s="237" t="s">
        <v>159</v>
      </c>
      <c r="AU150" s="237" t="s">
        <v>92</v>
      </c>
      <c r="AY150" s="14" t="s">
        <v>156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4" t="s">
        <v>164</v>
      </c>
      <c r="BK150" s="238">
        <f>ROUND(I150*H150,2)</f>
        <v>0</v>
      </c>
      <c r="BL150" s="14" t="s">
        <v>163</v>
      </c>
      <c r="BM150" s="237" t="s">
        <v>1121</v>
      </c>
    </row>
    <row r="151" s="2" customFormat="1">
      <c r="A151" s="35"/>
      <c r="B151" s="36"/>
      <c r="C151" s="37"/>
      <c r="D151" s="239" t="s">
        <v>166</v>
      </c>
      <c r="E151" s="37"/>
      <c r="F151" s="240" t="s">
        <v>1120</v>
      </c>
      <c r="G151" s="37"/>
      <c r="H151" s="37"/>
      <c r="I151" s="241"/>
      <c r="J151" s="37"/>
      <c r="K151" s="37"/>
      <c r="L151" s="41"/>
      <c r="M151" s="242"/>
      <c r="N151" s="243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166</v>
      </c>
      <c r="AU151" s="14" t="s">
        <v>92</v>
      </c>
    </row>
    <row r="152" s="12" customFormat="1" ht="25.92" customHeight="1">
      <c r="A152" s="12"/>
      <c r="B152" s="209"/>
      <c r="C152" s="210"/>
      <c r="D152" s="211" t="s">
        <v>78</v>
      </c>
      <c r="E152" s="212" t="s">
        <v>236</v>
      </c>
      <c r="F152" s="212" t="s">
        <v>237</v>
      </c>
      <c r="G152" s="210"/>
      <c r="H152" s="210"/>
      <c r="I152" s="213"/>
      <c r="J152" s="214">
        <f>BK152</f>
        <v>0</v>
      </c>
      <c r="K152" s="210"/>
      <c r="L152" s="215"/>
      <c r="M152" s="216"/>
      <c r="N152" s="217"/>
      <c r="O152" s="217"/>
      <c r="P152" s="218">
        <f>P153+P162+P191+P226</f>
        <v>0</v>
      </c>
      <c r="Q152" s="217"/>
      <c r="R152" s="218">
        <f>R153+R162+R191+R226</f>
        <v>0.13203500000000001</v>
      </c>
      <c r="S152" s="217"/>
      <c r="T152" s="219">
        <f>T153+T162+T191+T226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92</v>
      </c>
      <c r="AT152" s="221" t="s">
        <v>78</v>
      </c>
      <c r="AU152" s="221" t="s">
        <v>79</v>
      </c>
      <c r="AY152" s="220" t="s">
        <v>156</v>
      </c>
      <c r="BK152" s="222">
        <f>BK153+BK162+BK191+BK226</f>
        <v>0</v>
      </c>
    </row>
    <row r="153" s="12" customFormat="1" ht="22.8" customHeight="1">
      <c r="A153" s="12"/>
      <c r="B153" s="209"/>
      <c r="C153" s="210"/>
      <c r="D153" s="211" t="s">
        <v>78</v>
      </c>
      <c r="E153" s="223" t="s">
        <v>1122</v>
      </c>
      <c r="F153" s="223" t="s">
        <v>1123</v>
      </c>
      <c r="G153" s="210"/>
      <c r="H153" s="210"/>
      <c r="I153" s="213"/>
      <c r="J153" s="224">
        <f>BK153</f>
        <v>0</v>
      </c>
      <c r="K153" s="210"/>
      <c r="L153" s="215"/>
      <c r="M153" s="216"/>
      <c r="N153" s="217"/>
      <c r="O153" s="217"/>
      <c r="P153" s="218">
        <f>SUM(P154:P161)</f>
        <v>0</v>
      </c>
      <c r="Q153" s="217"/>
      <c r="R153" s="218">
        <f>SUM(R154:R161)</f>
        <v>0.0056550000000000003</v>
      </c>
      <c r="S153" s="217"/>
      <c r="T153" s="219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92</v>
      </c>
      <c r="AT153" s="221" t="s">
        <v>78</v>
      </c>
      <c r="AU153" s="221" t="s">
        <v>86</v>
      </c>
      <c r="AY153" s="220" t="s">
        <v>156</v>
      </c>
      <c r="BK153" s="222">
        <f>SUM(BK154:BK161)</f>
        <v>0</v>
      </c>
    </row>
    <row r="154" s="2" customFormat="1" ht="16.5" customHeight="1">
      <c r="A154" s="35"/>
      <c r="B154" s="36"/>
      <c r="C154" s="225" t="s">
        <v>184</v>
      </c>
      <c r="D154" s="225" t="s">
        <v>159</v>
      </c>
      <c r="E154" s="226" t="s">
        <v>1124</v>
      </c>
      <c r="F154" s="227" t="s">
        <v>1125</v>
      </c>
      <c r="G154" s="228" t="s">
        <v>182</v>
      </c>
      <c r="H154" s="229">
        <v>8.25</v>
      </c>
      <c r="I154" s="230"/>
      <c r="J154" s="231">
        <f>ROUND(I154*H154,2)</f>
        <v>0</v>
      </c>
      <c r="K154" s="232"/>
      <c r="L154" s="41"/>
      <c r="M154" s="233" t="s">
        <v>1</v>
      </c>
      <c r="N154" s="234" t="s">
        <v>47</v>
      </c>
      <c r="O154" s="89"/>
      <c r="P154" s="235">
        <f>O154*H154</f>
        <v>0</v>
      </c>
      <c r="Q154" s="235">
        <v>0.00050000000000000001</v>
      </c>
      <c r="R154" s="235">
        <f>Q154*H154</f>
        <v>0.0041250000000000002</v>
      </c>
      <c r="S154" s="235">
        <v>0</v>
      </c>
      <c r="T154" s="23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7" t="s">
        <v>224</v>
      </c>
      <c r="AT154" s="237" t="s">
        <v>159</v>
      </c>
      <c r="AU154" s="237" t="s">
        <v>92</v>
      </c>
      <c r="AY154" s="14" t="s">
        <v>156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4" t="s">
        <v>164</v>
      </c>
      <c r="BK154" s="238">
        <f>ROUND(I154*H154,2)</f>
        <v>0</v>
      </c>
      <c r="BL154" s="14" t="s">
        <v>224</v>
      </c>
      <c r="BM154" s="237" t="s">
        <v>1126</v>
      </c>
    </row>
    <row r="155" s="2" customFormat="1">
      <c r="A155" s="35"/>
      <c r="B155" s="36"/>
      <c r="C155" s="37"/>
      <c r="D155" s="239" t="s">
        <v>166</v>
      </c>
      <c r="E155" s="37"/>
      <c r="F155" s="240" t="s">
        <v>1125</v>
      </c>
      <c r="G155" s="37"/>
      <c r="H155" s="37"/>
      <c r="I155" s="241"/>
      <c r="J155" s="37"/>
      <c r="K155" s="37"/>
      <c r="L155" s="41"/>
      <c r="M155" s="242"/>
      <c r="N155" s="243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166</v>
      </c>
      <c r="AU155" s="14" t="s">
        <v>92</v>
      </c>
    </row>
    <row r="156" s="2" customFormat="1" ht="16.5" customHeight="1">
      <c r="A156" s="35"/>
      <c r="B156" s="36"/>
      <c r="C156" s="225" t="s">
        <v>198</v>
      </c>
      <c r="D156" s="225" t="s">
        <v>159</v>
      </c>
      <c r="E156" s="226" t="s">
        <v>1127</v>
      </c>
      <c r="F156" s="227" t="s">
        <v>1128</v>
      </c>
      <c r="G156" s="228" t="s">
        <v>182</v>
      </c>
      <c r="H156" s="229">
        <v>1</v>
      </c>
      <c r="I156" s="230"/>
      <c r="J156" s="231">
        <f>ROUND(I156*H156,2)</f>
        <v>0</v>
      </c>
      <c r="K156" s="232"/>
      <c r="L156" s="41"/>
      <c r="M156" s="233" t="s">
        <v>1</v>
      </c>
      <c r="N156" s="234" t="s">
        <v>47</v>
      </c>
      <c r="O156" s="89"/>
      <c r="P156" s="235">
        <f>O156*H156</f>
        <v>0</v>
      </c>
      <c r="Q156" s="235">
        <v>0.0015299999999999999</v>
      </c>
      <c r="R156" s="235">
        <f>Q156*H156</f>
        <v>0.0015299999999999999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224</v>
      </c>
      <c r="AT156" s="237" t="s">
        <v>159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1129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1128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 ht="16.5" customHeight="1">
      <c r="A158" s="35"/>
      <c r="B158" s="36"/>
      <c r="C158" s="244" t="s">
        <v>202</v>
      </c>
      <c r="D158" s="244" t="s">
        <v>245</v>
      </c>
      <c r="E158" s="245" t="s">
        <v>1130</v>
      </c>
      <c r="F158" s="246" t="s">
        <v>1131</v>
      </c>
      <c r="G158" s="247" t="s">
        <v>283</v>
      </c>
      <c r="H158" s="248">
        <v>1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47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7" t="s">
        <v>248</v>
      </c>
      <c r="AT158" s="237" t="s">
        <v>245</v>
      </c>
      <c r="AU158" s="237" t="s">
        <v>92</v>
      </c>
      <c r="AY158" s="14" t="s">
        <v>156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4" t="s">
        <v>164</v>
      </c>
      <c r="BK158" s="238">
        <f>ROUND(I158*H158,2)</f>
        <v>0</v>
      </c>
      <c r="BL158" s="14" t="s">
        <v>224</v>
      </c>
      <c r="BM158" s="237" t="s">
        <v>1132</v>
      </c>
    </row>
    <row r="159" s="2" customFormat="1">
      <c r="A159" s="35"/>
      <c r="B159" s="36"/>
      <c r="C159" s="37"/>
      <c r="D159" s="239" t="s">
        <v>166</v>
      </c>
      <c r="E159" s="37"/>
      <c r="F159" s="240" t="s">
        <v>1131</v>
      </c>
      <c r="G159" s="37"/>
      <c r="H159" s="37"/>
      <c r="I159" s="241"/>
      <c r="J159" s="37"/>
      <c r="K159" s="37"/>
      <c r="L159" s="41"/>
      <c r="M159" s="242"/>
      <c r="N159" s="243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166</v>
      </c>
      <c r="AU159" s="14" t="s">
        <v>92</v>
      </c>
    </row>
    <row r="160" s="2" customFormat="1" ht="24.15" customHeight="1">
      <c r="A160" s="35"/>
      <c r="B160" s="36"/>
      <c r="C160" s="225" t="s">
        <v>8</v>
      </c>
      <c r="D160" s="225" t="s">
        <v>159</v>
      </c>
      <c r="E160" s="226" t="s">
        <v>1133</v>
      </c>
      <c r="F160" s="227" t="s">
        <v>1134</v>
      </c>
      <c r="G160" s="228" t="s">
        <v>210</v>
      </c>
      <c r="H160" s="229">
        <v>0.0060000000000000001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224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224</v>
      </c>
      <c r="BM160" s="237" t="s">
        <v>1135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1136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12" customFormat="1" ht="22.8" customHeight="1">
      <c r="A162" s="12"/>
      <c r="B162" s="209"/>
      <c r="C162" s="210"/>
      <c r="D162" s="211" t="s">
        <v>78</v>
      </c>
      <c r="E162" s="223" t="s">
        <v>1137</v>
      </c>
      <c r="F162" s="223" t="s">
        <v>1138</v>
      </c>
      <c r="G162" s="210"/>
      <c r="H162" s="210"/>
      <c r="I162" s="213"/>
      <c r="J162" s="224">
        <f>BK162</f>
        <v>0</v>
      </c>
      <c r="K162" s="210"/>
      <c r="L162" s="215"/>
      <c r="M162" s="216"/>
      <c r="N162" s="217"/>
      <c r="O162" s="217"/>
      <c r="P162" s="218">
        <f>SUM(P163:P190)</f>
        <v>0</v>
      </c>
      <c r="Q162" s="217"/>
      <c r="R162" s="218">
        <f>SUM(R163:R190)</f>
        <v>0.040820000000000002</v>
      </c>
      <c r="S162" s="217"/>
      <c r="T162" s="219">
        <f>SUM(T163:T190)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92</v>
      </c>
      <c r="AT162" s="221" t="s">
        <v>78</v>
      </c>
      <c r="AU162" s="221" t="s">
        <v>86</v>
      </c>
      <c r="AY162" s="220" t="s">
        <v>156</v>
      </c>
      <c r="BK162" s="222">
        <f>SUM(BK163:BK190)</f>
        <v>0</v>
      </c>
    </row>
    <row r="163" s="2" customFormat="1" ht="24.15" customHeight="1">
      <c r="A163" s="35"/>
      <c r="B163" s="36"/>
      <c r="C163" s="225" t="s">
        <v>212</v>
      </c>
      <c r="D163" s="225" t="s">
        <v>159</v>
      </c>
      <c r="E163" s="226" t="s">
        <v>1139</v>
      </c>
      <c r="F163" s="227" t="s">
        <v>1140</v>
      </c>
      <c r="G163" s="228" t="s">
        <v>182</v>
      </c>
      <c r="H163" s="229">
        <v>7.25</v>
      </c>
      <c r="I163" s="230"/>
      <c r="J163" s="231">
        <f>ROUND(I163*H163,2)</f>
        <v>0</v>
      </c>
      <c r="K163" s="232"/>
      <c r="L163" s="41"/>
      <c r="M163" s="233" t="s">
        <v>1</v>
      </c>
      <c r="N163" s="234" t="s">
        <v>47</v>
      </c>
      <c r="O163" s="89"/>
      <c r="P163" s="235">
        <f>O163*H163</f>
        <v>0</v>
      </c>
      <c r="Q163" s="235">
        <v>0.00075000000000000002</v>
      </c>
      <c r="R163" s="235">
        <f>Q163*H163</f>
        <v>0.0054375000000000005</v>
      </c>
      <c r="S163" s="235">
        <v>0</v>
      </c>
      <c r="T163" s="23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7" t="s">
        <v>224</v>
      </c>
      <c r="AT163" s="237" t="s">
        <v>159</v>
      </c>
      <c r="AU163" s="237" t="s">
        <v>92</v>
      </c>
      <c r="AY163" s="14" t="s">
        <v>156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4" t="s">
        <v>164</v>
      </c>
      <c r="BK163" s="238">
        <f>ROUND(I163*H163,2)</f>
        <v>0</v>
      </c>
      <c r="BL163" s="14" t="s">
        <v>224</v>
      </c>
      <c r="BM163" s="237" t="s">
        <v>1141</v>
      </c>
    </row>
    <row r="164" s="2" customFormat="1">
      <c r="A164" s="35"/>
      <c r="B164" s="36"/>
      <c r="C164" s="37"/>
      <c r="D164" s="239" t="s">
        <v>166</v>
      </c>
      <c r="E164" s="37"/>
      <c r="F164" s="240" t="s">
        <v>1140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166</v>
      </c>
      <c r="AU164" s="14" t="s">
        <v>92</v>
      </c>
    </row>
    <row r="165" s="2" customFormat="1" ht="24.15" customHeight="1">
      <c r="A165" s="35"/>
      <c r="B165" s="36"/>
      <c r="C165" s="225" t="s">
        <v>216</v>
      </c>
      <c r="D165" s="225" t="s">
        <v>159</v>
      </c>
      <c r="E165" s="226" t="s">
        <v>1142</v>
      </c>
      <c r="F165" s="227" t="s">
        <v>1143</v>
      </c>
      <c r="G165" s="228" t="s">
        <v>182</v>
      </c>
      <c r="H165" s="229">
        <v>5.75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0.00115</v>
      </c>
      <c r="R165" s="235">
        <f>Q165*H165</f>
        <v>0.0066125000000000003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1144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1143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25" t="s">
        <v>220</v>
      </c>
      <c r="D167" s="225" t="s">
        <v>159</v>
      </c>
      <c r="E167" s="226" t="s">
        <v>1145</v>
      </c>
      <c r="F167" s="227" t="s">
        <v>1146</v>
      </c>
      <c r="G167" s="228" t="s">
        <v>182</v>
      </c>
      <c r="H167" s="229">
        <v>8.75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0.00080000000000000004</v>
      </c>
      <c r="R167" s="235">
        <f>Q167*H167</f>
        <v>0.0070000000000000001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224</v>
      </c>
      <c r="AT167" s="237" t="s">
        <v>159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1147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1146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 ht="24.15" customHeight="1">
      <c r="A169" s="35"/>
      <c r="B169" s="36"/>
      <c r="C169" s="225" t="s">
        <v>224</v>
      </c>
      <c r="D169" s="225" t="s">
        <v>159</v>
      </c>
      <c r="E169" s="226" t="s">
        <v>1148</v>
      </c>
      <c r="F169" s="227" t="s">
        <v>1149</v>
      </c>
      <c r="G169" s="228" t="s">
        <v>182</v>
      </c>
      <c r="H169" s="229">
        <v>3.75</v>
      </c>
      <c r="I169" s="230"/>
      <c r="J169" s="231">
        <f>ROUND(I169*H169,2)</f>
        <v>0</v>
      </c>
      <c r="K169" s="232"/>
      <c r="L169" s="41"/>
      <c r="M169" s="233" t="s">
        <v>1</v>
      </c>
      <c r="N169" s="234" t="s">
        <v>47</v>
      </c>
      <c r="O169" s="89"/>
      <c r="P169" s="235">
        <f>O169*H169</f>
        <v>0</v>
      </c>
      <c r="Q169" s="235">
        <v>0.0012600000000000001</v>
      </c>
      <c r="R169" s="235">
        <f>Q169*H169</f>
        <v>0.004725</v>
      </c>
      <c r="S169" s="235">
        <v>0</v>
      </c>
      <c r="T169" s="23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7" t="s">
        <v>224</v>
      </c>
      <c r="AT169" s="237" t="s">
        <v>159</v>
      </c>
      <c r="AU169" s="237" t="s">
        <v>92</v>
      </c>
      <c r="AY169" s="14" t="s">
        <v>156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4" t="s">
        <v>164</v>
      </c>
      <c r="BK169" s="238">
        <f>ROUND(I169*H169,2)</f>
        <v>0</v>
      </c>
      <c r="BL169" s="14" t="s">
        <v>224</v>
      </c>
      <c r="BM169" s="237" t="s">
        <v>1150</v>
      </c>
    </row>
    <row r="170" s="2" customFormat="1">
      <c r="A170" s="35"/>
      <c r="B170" s="36"/>
      <c r="C170" s="37"/>
      <c r="D170" s="239" t="s">
        <v>166</v>
      </c>
      <c r="E170" s="37"/>
      <c r="F170" s="240" t="s">
        <v>1149</v>
      </c>
      <c r="G170" s="37"/>
      <c r="H170" s="37"/>
      <c r="I170" s="241"/>
      <c r="J170" s="37"/>
      <c r="K170" s="37"/>
      <c r="L170" s="41"/>
      <c r="M170" s="242"/>
      <c r="N170" s="243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166</v>
      </c>
      <c r="AU170" s="14" t="s">
        <v>92</v>
      </c>
    </row>
    <row r="171" s="2" customFormat="1" ht="37.8" customHeight="1">
      <c r="A171" s="35"/>
      <c r="B171" s="36"/>
      <c r="C171" s="225" t="s">
        <v>231</v>
      </c>
      <c r="D171" s="225" t="s">
        <v>159</v>
      </c>
      <c r="E171" s="226" t="s">
        <v>1151</v>
      </c>
      <c r="F171" s="227" t="s">
        <v>1152</v>
      </c>
      <c r="G171" s="228" t="s">
        <v>182</v>
      </c>
      <c r="H171" s="229">
        <v>13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8.0000000000000007E-05</v>
      </c>
      <c r="R171" s="235">
        <f>Q171*H171</f>
        <v>0.0010400000000000001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224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224</v>
      </c>
      <c r="BM171" s="237" t="s">
        <v>1153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1152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2" customFormat="1" ht="37.8" customHeight="1">
      <c r="A173" s="35"/>
      <c r="B173" s="36"/>
      <c r="C173" s="225" t="s">
        <v>240</v>
      </c>
      <c r="D173" s="225" t="s">
        <v>159</v>
      </c>
      <c r="E173" s="226" t="s">
        <v>1154</v>
      </c>
      <c r="F173" s="227" t="s">
        <v>1155</v>
      </c>
      <c r="G173" s="228" t="s">
        <v>182</v>
      </c>
      <c r="H173" s="229">
        <v>12.5</v>
      </c>
      <c r="I173" s="230"/>
      <c r="J173" s="231">
        <f>ROUND(I173*H173,2)</f>
        <v>0</v>
      </c>
      <c r="K173" s="232"/>
      <c r="L173" s="41"/>
      <c r="M173" s="233" t="s">
        <v>1</v>
      </c>
      <c r="N173" s="234" t="s">
        <v>47</v>
      </c>
      <c r="O173" s="89"/>
      <c r="P173" s="235">
        <f>O173*H173</f>
        <v>0</v>
      </c>
      <c r="Q173" s="235">
        <v>0.00024000000000000001</v>
      </c>
      <c r="R173" s="235">
        <f>Q173*H173</f>
        <v>0.0030000000000000001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224</v>
      </c>
      <c r="AT173" s="237" t="s">
        <v>159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1156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1155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 ht="33" customHeight="1">
      <c r="A175" s="35"/>
      <c r="B175" s="36"/>
      <c r="C175" s="244" t="s">
        <v>244</v>
      </c>
      <c r="D175" s="244" t="s">
        <v>245</v>
      </c>
      <c r="E175" s="245" t="s">
        <v>1157</v>
      </c>
      <c r="F175" s="246" t="s">
        <v>1158</v>
      </c>
      <c r="G175" s="247" t="s">
        <v>283</v>
      </c>
      <c r="H175" s="248">
        <v>1</v>
      </c>
      <c r="I175" s="249"/>
      <c r="J175" s="250">
        <f>ROUND(I175*H175,2)</f>
        <v>0</v>
      </c>
      <c r="K175" s="251"/>
      <c r="L175" s="252"/>
      <c r="M175" s="253" t="s">
        <v>1</v>
      </c>
      <c r="N175" s="254" t="s">
        <v>47</v>
      </c>
      <c r="O175" s="89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248</v>
      </c>
      <c r="AT175" s="237" t="s">
        <v>245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1159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1158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16.5" customHeight="1">
      <c r="A177" s="35"/>
      <c r="B177" s="36"/>
      <c r="C177" s="225" t="s">
        <v>250</v>
      </c>
      <c r="D177" s="225" t="s">
        <v>159</v>
      </c>
      <c r="E177" s="226" t="s">
        <v>1160</v>
      </c>
      <c r="F177" s="227" t="s">
        <v>1161</v>
      </c>
      <c r="G177" s="228" t="s">
        <v>283</v>
      </c>
      <c r="H177" s="229">
        <v>2</v>
      </c>
      <c r="I177" s="230"/>
      <c r="J177" s="231">
        <f>ROUND(I177*H177,2)</f>
        <v>0</v>
      </c>
      <c r="K177" s="232"/>
      <c r="L177" s="41"/>
      <c r="M177" s="233" t="s">
        <v>1</v>
      </c>
      <c r="N177" s="234" t="s">
        <v>47</v>
      </c>
      <c r="O177" s="89"/>
      <c r="P177" s="235">
        <f>O177*H177</f>
        <v>0</v>
      </c>
      <c r="Q177" s="235">
        <v>0.00029</v>
      </c>
      <c r="R177" s="235">
        <f>Q177*H177</f>
        <v>0.00058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224</v>
      </c>
      <c r="AT177" s="237" t="s">
        <v>159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1162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1161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21.75" customHeight="1">
      <c r="A179" s="35"/>
      <c r="B179" s="36"/>
      <c r="C179" s="225" t="s">
        <v>7</v>
      </c>
      <c r="D179" s="225" t="s">
        <v>159</v>
      </c>
      <c r="E179" s="226" t="s">
        <v>1163</v>
      </c>
      <c r="F179" s="227" t="s">
        <v>1164</v>
      </c>
      <c r="G179" s="228" t="s">
        <v>283</v>
      </c>
      <c r="H179" s="229">
        <v>1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0.00021000000000000001</v>
      </c>
      <c r="R179" s="235">
        <f>Q179*H179</f>
        <v>0.00021000000000000001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1165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1164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 ht="21.75" customHeight="1">
      <c r="A181" s="35"/>
      <c r="B181" s="36"/>
      <c r="C181" s="225" t="s">
        <v>260</v>
      </c>
      <c r="D181" s="225" t="s">
        <v>159</v>
      </c>
      <c r="E181" s="226" t="s">
        <v>1166</v>
      </c>
      <c r="F181" s="227" t="s">
        <v>1167</v>
      </c>
      <c r="G181" s="228" t="s">
        <v>283</v>
      </c>
      <c r="H181" s="229">
        <v>4</v>
      </c>
      <c r="I181" s="230"/>
      <c r="J181" s="231">
        <f>ROUND(I181*H181,2)</f>
        <v>0</v>
      </c>
      <c r="K181" s="232"/>
      <c r="L181" s="41"/>
      <c r="M181" s="233" t="s">
        <v>1</v>
      </c>
      <c r="N181" s="234" t="s">
        <v>47</v>
      </c>
      <c r="O181" s="89"/>
      <c r="P181" s="235">
        <f>O181*H181</f>
        <v>0</v>
      </c>
      <c r="Q181" s="235">
        <v>0.00034000000000000002</v>
      </c>
      <c r="R181" s="235">
        <f>Q181*H181</f>
        <v>0.0013600000000000001</v>
      </c>
      <c r="S181" s="235">
        <v>0</v>
      </c>
      <c r="T181" s="23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7" t="s">
        <v>224</v>
      </c>
      <c r="AT181" s="237" t="s">
        <v>159</v>
      </c>
      <c r="AU181" s="237" t="s">
        <v>92</v>
      </c>
      <c r="AY181" s="14" t="s">
        <v>156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4" t="s">
        <v>164</v>
      </c>
      <c r="BK181" s="238">
        <f>ROUND(I181*H181,2)</f>
        <v>0</v>
      </c>
      <c r="BL181" s="14" t="s">
        <v>224</v>
      </c>
      <c r="BM181" s="237" t="s">
        <v>1168</v>
      </c>
    </row>
    <row r="182" s="2" customFormat="1">
      <c r="A182" s="35"/>
      <c r="B182" s="36"/>
      <c r="C182" s="37"/>
      <c r="D182" s="239" t="s">
        <v>166</v>
      </c>
      <c r="E182" s="37"/>
      <c r="F182" s="240" t="s">
        <v>1167</v>
      </c>
      <c r="G182" s="37"/>
      <c r="H182" s="37"/>
      <c r="I182" s="241"/>
      <c r="J182" s="37"/>
      <c r="K182" s="37"/>
      <c r="L182" s="41"/>
      <c r="M182" s="242"/>
      <c r="N182" s="243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92</v>
      </c>
    </row>
    <row r="183" s="2" customFormat="1" ht="24.15" customHeight="1">
      <c r="A183" s="35"/>
      <c r="B183" s="36"/>
      <c r="C183" s="225" t="s">
        <v>264</v>
      </c>
      <c r="D183" s="225" t="s">
        <v>159</v>
      </c>
      <c r="E183" s="226" t="s">
        <v>1169</v>
      </c>
      <c r="F183" s="227" t="s">
        <v>1170</v>
      </c>
      <c r="G183" s="228" t="s">
        <v>283</v>
      </c>
      <c r="H183" s="229">
        <v>1</v>
      </c>
      <c r="I183" s="230"/>
      <c r="J183" s="231">
        <f>ROUND(I183*H183,2)</f>
        <v>0</v>
      </c>
      <c r="K183" s="232"/>
      <c r="L183" s="41"/>
      <c r="M183" s="233" t="s">
        <v>1</v>
      </c>
      <c r="N183" s="234" t="s">
        <v>47</v>
      </c>
      <c r="O183" s="89"/>
      <c r="P183" s="235">
        <f>O183*H183</f>
        <v>0</v>
      </c>
      <c r="Q183" s="235">
        <v>0.00040000000000000002</v>
      </c>
      <c r="R183" s="235">
        <f>Q183*H183</f>
        <v>0.00040000000000000002</v>
      </c>
      <c r="S183" s="235">
        <v>0</v>
      </c>
      <c r="T183" s="23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7" t="s">
        <v>224</v>
      </c>
      <c r="AT183" s="237" t="s">
        <v>159</v>
      </c>
      <c r="AU183" s="237" t="s">
        <v>92</v>
      </c>
      <c r="AY183" s="14" t="s">
        <v>156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4" t="s">
        <v>164</v>
      </c>
      <c r="BK183" s="238">
        <f>ROUND(I183*H183,2)</f>
        <v>0</v>
      </c>
      <c r="BL183" s="14" t="s">
        <v>224</v>
      </c>
      <c r="BM183" s="237" t="s">
        <v>1171</v>
      </c>
    </row>
    <row r="184" s="2" customFormat="1">
      <c r="A184" s="35"/>
      <c r="B184" s="36"/>
      <c r="C184" s="37"/>
      <c r="D184" s="239" t="s">
        <v>166</v>
      </c>
      <c r="E184" s="37"/>
      <c r="F184" s="240" t="s">
        <v>1170</v>
      </c>
      <c r="G184" s="37"/>
      <c r="H184" s="37"/>
      <c r="I184" s="241"/>
      <c r="J184" s="37"/>
      <c r="K184" s="37"/>
      <c r="L184" s="41"/>
      <c r="M184" s="242"/>
      <c r="N184" s="243"/>
      <c r="O184" s="89"/>
      <c r="P184" s="89"/>
      <c r="Q184" s="89"/>
      <c r="R184" s="89"/>
      <c r="S184" s="89"/>
      <c r="T184" s="90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166</v>
      </c>
      <c r="AU184" s="14" t="s">
        <v>92</v>
      </c>
    </row>
    <row r="185" s="2" customFormat="1" ht="24.15" customHeight="1">
      <c r="A185" s="35"/>
      <c r="B185" s="36"/>
      <c r="C185" s="225" t="s">
        <v>268</v>
      </c>
      <c r="D185" s="225" t="s">
        <v>159</v>
      </c>
      <c r="E185" s="226" t="s">
        <v>1172</v>
      </c>
      <c r="F185" s="227" t="s">
        <v>1173</v>
      </c>
      <c r="G185" s="228" t="s">
        <v>182</v>
      </c>
      <c r="H185" s="229">
        <v>25.5</v>
      </c>
      <c r="I185" s="230"/>
      <c r="J185" s="231">
        <f>ROUND(I185*H185,2)</f>
        <v>0</v>
      </c>
      <c r="K185" s="232"/>
      <c r="L185" s="41"/>
      <c r="M185" s="233" t="s">
        <v>1</v>
      </c>
      <c r="N185" s="234" t="s">
        <v>47</v>
      </c>
      <c r="O185" s="89"/>
      <c r="P185" s="235">
        <f>O185*H185</f>
        <v>0</v>
      </c>
      <c r="Q185" s="235">
        <v>0.00040000000000000002</v>
      </c>
      <c r="R185" s="235">
        <f>Q185*H185</f>
        <v>0.010200000000000001</v>
      </c>
      <c r="S185" s="235">
        <v>0</v>
      </c>
      <c r="T185" s="23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7" t="s">
        <v>224</v>
      </c>
      <c r="AT185" s="237" t="s">
        <v>159</v>
      </c>
      <c r="AU185" s="237" t="s">
        <v>92</v>
      </c>
      <c r="AY185" s="14" t="s">
        <v>156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4" t="s">
        <v>164</v>
      </c>
      <c r="BK185" s="238">
        <f>ROUND(I185*H185,2)</f>
        <v>0</v>
      </c>
      <c r="BL185" s="14" t="s">
        <v>224</v>
      </c>
      <c r="BM185" s="237" t="s">
        <v>1174</v>
      </c>
    </row>
    <row r="186" s="2" customFormat="1">
      <c r="A186" s="35"/>
      <c r="B186" s="36"/>
      <c r="C186" s="37"/>
      <c r="D186" s="239" t="s">
        <v>166</v>
      </c>
      <c r="E186" s="37"/>
      <c r="F186" s="240" t="s">
        <v>1173</v>
      </c>
      <c r="G186" s="37"/>
      <c r="H186" s="37"/>
      <c r="I186" s="241"/>
      <c r="J186" s="37"/>
      <c r="K186" s="37"/>
      <c r="L186" s="41"/>
      <c r="M186" s="242"/>
      <c r="N186" s="243"/>
      <c r="O186" s="89"/>
      <c r="P186" s="89"/>
      <c r="Q186" s="89"/>
      <c r="R186" s="89"/>
      <c r="S186" s="89"/>
      <c r="T186" s="90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92</v>
      </c>
    </row>
    <row r="187" s="2" customFormat="1" ht="21.75" customHeight="1">
      <c r="A187" s="35"/>
      <c r="B187" s="36"/>
      <c r="C187" s="225" t="s">
        <v>272</v>
      </c>
      <c r="D187" s="225" t="s">
        <v>159</v>
      </c>
      <c r="E187" s="226" t="s">
        <v>1175</v>
      </c>
      <c r="F187" s="227" t="s">
        <v>1176</v>
      </c>
      <c r="G187" s="228" t="s">
        <v>182</v>
      </c>
      <c r="H187" s="229">
        <v>25.5</v>
      </c>
      <c r="I187" s="230"/>
      <c r="J187" s="231">
        <f>ROUND(I187*H187,2)</f>
        <v>0</v>
      </c>
      <c r="K187" s="232"/>
      <c r="L187" s="41"/>
      <c r="M187" s="233" t="s">
        <v>1</v>
      </c>
      <c r="N187" s="234" t="s">
        <v>47</v>
      </c>
      <c r="O187" s="89"/>
      <c r="P187" s="235">
        <f>O187*H187</f>
        <v>0</v>
      </c>
      <c r="Q187" s="235">
        <v>1.0000000000000001E-05</v>
      </c>
      <c r="R187" s="235">
        <f>Q187*H187</f>
        <v>0.00025500000000000002</v>
      </c>
      <c r="S187" s="235">
        <v>0</v>
      </c>
      <c r="T187" s="23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7" t="s">
        <v>224</v>
      </c>
      <c r="AT187" s="237" t="s">
        <v>159</v>
      </c>
      <c r="AU187" s="237" t="s">
        <v>92</v>
      </c>
      <c r="AY187" s="14" t="s">
        <v>156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4" t="s">
        <v>164</v>
      </c>
      <c r="BK187" s="238">
        <f>ROUND(I187*H187,2)</f>
        <v>0</v>
      </c>
      <c r="BL187" s="14" t="s">
        <v>224</v>
      </c>
      <c r="BM187" s="237" t="s">
        <v>1177</v>
      </c>
    </row>
    <row r="188" s="2" customFormat="1">
      <c r="A188" s="35"/>
      <c r="B188" s="36"/>
      <c r="C188" s="37"/>
      <c r="D188" s="239" t="s">
        <v>166</v>
      </c>
      <c r="E188" s="37"/>
      <c r="F188" s="240" t="s">
        <v>1176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166</v>
      </c>
      <c r="AU188" s="14" t="s">
        <v>92</v>
      </c>
    </row>
    <row r="189" s="2" customFormat="1" ht="24.15" customHeight="1">
      <c r="A189" s="35"/>
      <c r="B189" s="36"/>
      <c r="C189" s="225" t="s">
        <v>276</v>
      </c>
      <c r="D189" s="225" t="s">
        <v>159</v>
      </c>
      <c r="E189" s="226" t="s">
        <v>1178</v>
      </c>
      <c r="F189" s="227" t="s">
        <v>1179</v>
      </c>
      <c r="G189" s="228" t="s">
        <v>210</v>
      </c>
      <c r="H189" s="229">
        <v>0.041000000000000002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1180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1181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12" customFormat="1" ht="22.8" customHeight="1">
      <c r="A191" s="12"/>
      <c r="B191" s="209"/>
      <c r="C191" s="210"/>
      <c r="D191" s="211" t="s">
        <v>78</v>
      </c>
      <c r="E191" s="223" t="s">
        <v>1182</v>
      </c>
      <c r="F191" s="223" t="s">
        <v>1183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SUM(P192:P225)</f>
        <v>0</v>
      </c>
      <c r="Q191" s="217"/>
      <c r="R191" s="218">
        <f>SUM(R192:R225)</f>
        <v>0.07536000000000001</v>
      </c>
      <c r="S191" s="217"/>
      <c r="T191" s="219">
        <f>SUM(T192:T225)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92</v>
      </c>
      <c r="AT191" s="221" t="s">
        <v>78</v>
      </c>
      <c r="AU191" s="221" t="s">
        <v>86</v>
      </c>
      <c r="AY191" s="220" t="s">
        <v>156</v>
      </c>
      <c r="BK191" s="222">
        <f>SUM(BK192:BK225)</f>
        <v>0</v>
      </c>
    </row>
    <row r="192" s="2" customFormat="1" ht="24.15" customHeight="1">
      <c r="A192" s="35"/>
      <c r="B192" s="36"/>
      <c r="C192" s="225" t="s">
        <v>280</v>
      </c>
      <c r="D192" s="225" t="s">
        <v>159</v>
      </c>
      <c r="E192" s="226" t="s">
        <v>1184</v>
      </c>
      <c r="F192" s="227" t="s">
        <v>1185</v>
      </c>
      <c r="G192" s="228" t="s">
        <v>283</v>
      </c>
      <c r="H192" s="229">
        <v>1</v>
      </c>
      <c r="I192" s="230"/>
      <c r="J192" s="231">
        <f>ROUND(I192*H192,2)</f>
        <v>0</v>
      </c>
      <c r="K192" s="232"/>
      <c r="L192" s="41"/>
      <c r="M192" s="233" t="s">
        <v>1</v>
      </c>
      <c r="N192" s="234" t="s">
        <v>47</v>
      </c>
      <c r="O192" s="89"/>
      <c r="P192" s="235">
        <f>O192*H192</f>
        <v>0</v>
      </c>
      <c r="Q192" s="235">
        <v>0.0010200000000000001</v>
      </c>
      <c r="R192" s="235">
        <f>Q192*H192</f>
        <v>0.0010200000000000001</v>
      </c>
      <c r="S192" s="235">
        <v>0</v>
      </c>
      <c r="T192" s="23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7" t="s">
        <v>224</v>
      </c>
      <c r="AT192" s="237" t="s">
        <v>159</v>
      </c>
      <c r="AU192" s="237" t="s">
        <v>92</v>
      </c>
      <c r="AY192" s="14" t="s">
        <v>156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4" t="s">
        <v>164</v>
      </c>
      <c r="BK192" s="238">
        <f>ROUND(I192*H192,2)</f>
        <v>0</v>
      </c>
      <c r="BL192" s="14" t="s">
        <v>224</v>
      </c>
      <c r="BM192" s="237" t="s">
        <v>1186</v>
      </c>
    </row>
    <row r="193" s="2" customFormat="1">
      <c r="A193" s="35"/>
      <c r="B193" s="36"/>
      <c r="C193" s="37"/>
      <c r="D193" s="239" t="s">
        <v>166</v>
      </c>
      <c r="E193" s="37"/>
      <c r="F193" s="240" t="s">
        <v>1185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166</v>
      </c>
      <c r="AU193" s="14" t="s">
        <v>92</v>
      </c>
    </row>
    <row r="194" s="2" customFormat="1" ht="16.5" customHeight="1">
      <c r="A194" s="35"/>
      <c r="B194" s="36"/>
      <c r="C194" s="244" t="s">
        <v>285</v>
      </c>
      <c r="D194" s="244" t="s">
        <v>245</v>
      </c>
      <c r="E194" s="245" t="s">
        <v>1187</v>
      </c>
      <c r="F194" s="246" t="s">
        <v>1188</v>
      </c>
      <c r="G194" s="247" t="s">
        <v>347</v>
      </c>
      <c r="H194" s="248">
        <v>1</v>
      </c>
      <c r="I194" s="249"/>
      <c r="J194" s="250">
        <f>ROUND(I194*H194,2)</f>
        <v>0</v>
      </c>
      <c r="K194" s="251"/>
      <c r="L194" s="252"/>
      <c r="M194" s="253" t="s">
        <v>1</v>
      </c>
      <c r="N194" s="254" t="s">
        <v>47</v>
      </c>
      <c r="O194" s="89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248</v>
      </c>
      <c r="AT194" s="237" t="s">
        <v>245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1189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1188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24.15" customHeight="1">
      <c r="A196" s="35"/>
      <c r="B196" s="36"/>
      <c r="C196" s="225" t="s">
        <v>289</v>
      </c>
      <c r="D196" s="225" t="s">
        <v>159</v>
      </c>
      <c r="E196" s="226" t="s">
        <v>1190</v>
      </c>
      <c r="F196" s="227" t="s">
        <v>1191</v>
      </c>
      <c r="G196" s="228" t="s">
        <v>1192</v>
      </c>
      <c r="H196" s="229">
        <v>1</v>
      </c>
      <c r="I196" s="230"/>
      <c r="J196" s="231">
        <f>ROUND(I196*H196,2)</f>
        <v>0</v>
      </c>
      <c r="K196" s="232"/>
      <c r="L196" s="41"/>
      <c r="M196" s="233" t="s">
        <v>1</v>
      </c>
      <c r="N196" s="234" t="s">
        <v>47</v>
      </c>
      <c r="O196" s="89"/>
      <c r="P196" s="235">
        <f>O196*H196</f>
        <v>0</v>
      </c>
      <c r="Q196" s="235">
        <v>0.017469999999999999</v>
      </c>
      <c r="R196" s="235">
        <f>Q196*H196</f>
        <v>0.017469999999999999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224</v>
      </c>
      <c r="AT196" s="237" t="s">
        <v>159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1193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1191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 ht="16.5" customHeight="1">
      <c r="A198" s="35"/>
      <c r="B198" s="36"/>
      <c r="C198" s="225" t="s">
        <v>293</v>
      </c>
      <c r="D198" s="225" t="s">
        <v>159</v>
      </c>
      <c r="E198" s="226" t="s">
        <v>1194</v>
      </c>
      <c r="F198" s="227" t="s">
        <v>1195</v>
      </c>
      <c r="G198" s="228" t="s">
        <v>283</v>
      </c>
      <c r="H198" s="229">
        <v>1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1196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1195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16.5" customHeight="1">
      <c r="A200" s="35"/>
      <c r="B200" s="36"/>
      <c r="C200" s="244" t="s">
        <v>297</v>
      </c>
      <c r="D200" s="244" t="s">
        <v>245</v>
      </c>
      <c r="E200" s="245" t="s">
        <v>1197</v>
      </c>
      <c r="F200" s="246" t="s">
        <v>1198</v>
      </c>
      <c r="G200" s="247" t="s">
        <v>283</v>
      </c>
      <c r="H200" s="248">
        <v>1</v>
      </c>
      <c r="I200" s="249"/>
      <c r="J200" s="250">
        <f>ROUND(I200*H200,2)</f>
        <v>0</v>
      </c>
      <c r="K200" s="251"/>
      <c r="L200" s="252"/>
      <c r="M200" s="253" t="s">
        <v>1</v>
      </c>
      <c r="N200" s="254" t="s">
        <v>47</v>
      </c>
      <c r="O200" s="89"/>
      <c r="P200" s="235">
        <f>O200*H200</f>
        <v>0</v>
      </c>
      <c r="Q200" s="235">
        <v>0.0022000000000000001</v>
      </c>
      <c r="R200" s="235">
        <f>Q200*H200</f>
        <v>0.0022000000000000001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248</v>
      </c>
      <c r="AT200" s="237" t="s">
        <v>245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1199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1198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2" customFormat="1" ht="24.15" customHeight="1">
      <c r="A202" s="35"/>
      <c r="B202" s="36"/>
      <c r="C202" s="225" t="s">
        <v>248</v>
      </c>
      <c r="D202" s="225" t="s">
        <v>159</v>
      </c>
      <c r="E202" s="226" t="s">
        <v>1200</v>
      </c>
      <c r="F202" s="227" t="s">
        <v>1201</v>
      </c>
      <c r="G202" s="228" t="s">
        <v>1192</v>
      </c>
      <c r="H202" s="229">
        <v>1</v>
      </c>
      <c r="I202" s="230"/>
      <c r="J202" s="231">
        <f>ROUND(I202*H202,2)</f>
        <v>0</v>
      </c>
      <c r="K202" s="232"/>
      <c r="L202" s="41"/>
      <c r="M202" s="233" t="s">
        <v>1</v>
      </c>
      <c r="N202" s="234" t="s">
        <v>47</v>
      </c>
      <c r="O202" s="89"/>
      <c r="P202" s="235">
        <f>O202*H202</f>
        <v>0</v>
      </c>
      <c r="Q202" s="235">
        <v>0.026630000000000001</v>
      </c>
      <c r="R202" s="235">
        <f>Q202*H202</f>
        <v>0.026630000000000001</v>
      </c>
      <c r="S202" s="235">
        <v>0</v>
      </c>
      <c r="T202" s="23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7" t="s">
        <v>224</v>
      </c>
      <c r="AT202" s="237" t="s">
        <v>159</v>
      </c>
      <c r="AU202" s="237" t="s">
        <v>92</v>
      </c>
      <c r="AY202" s="14" t="s">
        <v>156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4" t="s">
        <v>164</v>
      </c>
      <c r="BK202" s="238">
        <f>ROUND(I202*H202,2)</f>
        <v>0</v>
      </c>
      <c r="BL202" s="14" t="s">
        <v>224</v>
      </c>
      <c r="BM202" s="237" t="s">
        <v>1202</v>
      </c>
    </row>
    <row r="203" s="2" customFormat="1">
      <c r="A203" s="35"/>
      <c r="B203" s="36"/>
      <c r="C203" s="37"/>
      <c r="D203" s="239" t="s">
        <v>166</v>
      </c>
      <c r="E203" s="37"/>
      <c r="F203" s="240" t="s">
        <v>1201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92</v>
      </c>
    </row>
    <row r="204" s="2" customFormat="1" ht="24.15" customHeight="1">
      <c r="A204" s="35"/>
      <c r="B204" s="36"/>
      <c r="C204" s="225" t="s">
        <v>307</v>
      </c>
      <c r="D204" s="225" t="s">
        <v>159</v>
      </c>
      <c r="E204" s="226" t="s">
        <v>1203</v>
      </c>
      <c r="F204" s="227" t="s">
        <v>1204</v>
      </c>
      <c r="G204" s="228" t="s">
        <v>1192</v>
      </c>
      <c r="H204" s="229">
        <v>1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0.020070000000000001</v>
      </c>
      <c r="R204" s="235">
        <f>Q204*H204</f>
        <v>0.020070000000000001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1205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1204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16.5" customHeight="1">
      <c r="A206" s="35"/>
      <c r="B206" s="36"/>
      <c r="C206" s="225" t="s">
        <v>311</v>
      </c>
      <c r="D206" s="225" t="s">
        <v>159</v>
      </c>
      <c r="E206" s="226" t="s">
        <v>1206</v>
      </c>
      <c r="F206" s="227" t="s">
        <v>1207</v>
      </c>
      <c r="G206" s="228" t="s">
        <v>283</v>
      </c>
      <c r="H206" s="229">
        <v>1</v>
      </c>
      <c r="I206" s="230"/>
      <c r="J206" s="231">
        <f>ROUND(I206*H206,2)</f>
        <v>0</v>
      </c>
      <c r="K206" s="232"/>
      <c r="L206" s="41"/>
      <c r="M206" s="233" t="s">
        <v>1</v>
      </c>
      <c r="N206" s="234" t="s">
        <v>47</v>
      </c>
      <c r="O206" s="89"/>
      <c r="P206" s="235">
        <f>O206*H206</f>
        <v>0</v>
      </c>
      <c r="Q206" s="235">
        <v>0.00109</v>
      </c>
      <c r="R206" s="235">
        <f>Q206*H206</f>
        <v>0.00109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224</v>
      </c>
      <c r="AT206" s="237" t="s">
        <v>159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1208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1207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 ht="24.15" customHeight="1">
      <c r="A208" s="35"/>
      <c r="B208" s="36"/>
      <c r="C208" s="225" t="s">
        <v>315</v>
      </c>
      <c r="D208" s="225" t="s">
        <v>159</v>
      </c>
      <c r="E208" s="226" t="s">
        <v>1209</v>
      </c>
      <c r="F208" s="227" t="s">
        <v>1210</v>
      </c>
      <c r="G208" s="228" t="s">
        <v>1192</v>
      </c>
      <c r="H208" s="229">
        <v>2</v>
      </c>
      <c r="I208" s="230"/>
      <c r="J208" s="231">
        <f>ROUND(I208*H208,2)</f>
        <v>0</v>
      </c>
      <c r="K208" s="232"/>
      <c r="L208" s="41"/>
      <c r="M208" s="233" t="s">
        <v>1</v>
      </c>
      <c r="N208" s="234" t="s">
        <v>47</v>
      </c>
      <c r="O208" s="89"/>
      <c r="P208" s="235">
        <f>O208*H208</f>
        <v>0</v>
      </c>
      <c r="Q208" s="235">
        <v>0.00019000000000000001</v>
      </c>
      <c r="R208" s="235">
        <f>Q208*H208</f>
        <v>0.00038000000000000002</v>
      </c>
      <c r="S208" s="235">
        <v>0</v>
      </c>
      <c r="T208" s="23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7" t="s">
        <v>224</v>
      </c>
      <c r="AT208" s="237" t="s">
        <v>159</v>
      </c>
      <c r="AU208" s="237" t="s">
        <v>92</v>
      </c>
      <c r="AY208" s="14" t="s">
        <v>156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4" t="s">
        <v>164</v>
      </c>
      <c r="BK208" s="238">
        <f>ROUND(I208*H208,2)</f>
        <v>0</v>
      </c>
      <c r="BL208" s="14" t="s">
        <v>224</v>
      </c>
      <c r="BM208" s="237" t="s">
        <v>1211</v>
      </c>
    </row>
    <row r="209" s="2" customFormat="1">
      <c r="A209" s="35"/>
      <c r="B209" s="36"/>
      <c r="C209" s="37"/>
      <c r="D209" s="239" t="s">
        <v>166</v>
      </c>
      <c r="E209" s="37"/>
      <c r="F209" s="240" t="s">
        <v>1210</v>
      </c>
      <c r="G209" s="37"/>
      <c r="H209" s="37"/>
      <c r="I209" s="241"/>
      <c r="J209" s="37"/>
      <c r="K209" s="37"/>
      <c r="L209" s="41"/>
      <c r="M209" s="242"/>
      <c r="N209" s="243"/>
      <c r="O209" s="89"/>
      <c r="P209" s="89"/>
      <c r="Q209" s="89"/>
      <c r="R209" s="89"/>
      <c r="S209" s="89"/>
      <c r="T209" s="90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92</v>
      </c>
    </row>
    <row r="210" s="2" customFormat="1" ht="21.75" customHeight="1">
      <c r="A210" s="35"/>
      <c r="B210" s="36"/>
      <c r="C210" s="225" t="s">
        <v>319</v>
      </c>
      <c r="D210" s="225" t="s">
        <v>159</v>
      </c>
      <c r="E210" s="226" t="s">
        <v>1212</v>
      </c>
      <c r="F210" s="227" t="s">
        <v>1213</v>
      </c>
      <c r="G210" s="228" t="s">
        <v>1192</v>
      </c>
      <c r="H210" s="229">
        <v>1</v>
      </c>
      <c r="I210" s="230"/>
      <c r="J210" s="231">
        <f>ROUND(I210*H210,2)</f>
        <v>0</v>
      </c>
      <c r="K210" s="232"/>
      <c r="L210" s="41"/>
      <c r="M210" s="233" t="s">
        <v>1</v>
      </c>
      <c r="N210" s="234" t="s">
        <v>47</v>
      </c>
      <c r="O210" s="89"/>
      <c r="P210" s="235">
        <f>O210*H210</f>
        <v>0</v>
      </c>
      <c r="Q210" s="235">
        <v>9.0000000000000006E-05</v>
      </c>
      <c r="R210" s="235">
        <f>Q210*H210</f>
        <v>9.0000000000000006E-05</v>
      </c>
      <c r="S210" s="235">
        <v>0</v>
      </c>
      <c r="T210" s="23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7" t="s">
        <v>224</v>
      </c>
      <c r="AT210" s="237" t="s">
        <v>159</v>
      </c>
      <c r="AU210" s="237" t="s">
        <v>92</v>
      </c>
      <c r="AY210" s="14" t="s">
        <v>156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4" t="s">
        <v>164</v>
      </c>
      <c r="BK210" s="238">
        <f>ROUND(I210*H210,2)</f>
        <v>0</v>
      </c>
      <c r="BL210" s="14" t="s">
        <v>224</v>
      </c>
      <c r="BM210" s="237" t="s">
        <v>1214</v>
      </c>
    </row>
    <row r="211" s="2" customFormat="1">
      <c r="A211" s="35"/>
      <c r="B211" s="36"/>
      <c r="C211" s="37"/>
      <c r="D211" s="239" t="s">
        <v>166</v>
      </c>
      <c r="E211" s="37"/>
      <c r="F211" s="240" t="s">
        <v>1213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166</v>
      </c>
      <c r="AU211" s="14" t="s">
        <v>92</v>
      </c>
    </row>
    <row r="212" s="2" customFormat="1" ht="16.5" customHeight="1">
      <c r="A212" s="35"/>
      <c r="B212" s="36"/>
      <c r="C212" s="244" t="s">
        <v>323</v>
      </c>
      <c r="D212" s="244" t="s">
        <v>245</v>
      </c>
      <c r="E212" s="245" t="s">
        <v>1215</v>
      </c>
      <c r="F212" s="246" t="s">
        <v>1216</v>
      </c>
      <c r="G212" s="247" t="s">
        <v>283</v>
      </c>
      <c r="H212" s="248">
        <v>1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47</v>
      </c>
      <c r="O212" s="89"/>
      <c r="P212" s="235">
        <f>O212*H212</f>
        <v>0</v>
      </c>
      <c r="Q212" s="235">
        <v>0.00014999999999999999</v>
      </c>
      <c r="R212" s="235">
        <f>Q212*H212</f>
        <v>0.00014999999999999999</v>
      </c>
      <c r="S212" s="235">
        <v>0</v>
      </c>
      <c r="T212" s="23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248</v>
      </c>
      <c r="AT212" s="237" t="s">
        <v>245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1217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1216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16.5" customHeight="1">
      <c r="A214" s="35"/>
      <c r="B214" s="36"/>
      <c r="C214" s="225" t="s">
        <v>327</v>
      </c>
      <c r="D214" s="225" t="s">
        <v>159</v>
      </c>
      <c r="E214" s="226" t="s">
        <v>1218</v>
      </c>
      <c r="F214" s="227" t="s">
        <v>1219</v>
      </c>
      <c r="G214" s="228" t="s">
        <v>1192</v>
      </c>
      <c r="H214" s="229">
        <v>1</v>
      </c>
      <c r="I214" s="230"/>
      <c r="J214" s="231">
        <f>ROUND(I214*H214,2)</f>
        <v>0</v>
      </c>
      <c r="K214" s="232"/>
      <c r="L214" s="41"/>
      <c r="M214" s="233" t="s">
        <v>1</v>
      </c>
      <c r="N214" s="234" t="s">
        <v>47</v>
      </c>
      <c r="O214" s="89"/>
      <c r="P214" s="235">
        <f>O214*H214</f>
        <v>0</v>
      </c>
      <c r="Q214" s="235">
        <v>0.0018400000000000001</v>
      </c>
      <c r="R214" s="235">
        <f>Q214*H214</f>
        <v>0.0018400000000000001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224</v>
      </c>
      <c r="AT214" s="237" t="s">
        <v>159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1220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1219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2" customFormat="1" ht="24.15" customHeight="1">
      <c r="A216" s="35"/>
      <c r="B216" s="36"/>
      <c r="C216" s="225" t="s">
        <v>331</v>
      </c>
      <c r="D216" s="225" t="s">
        <v>159</v>
      </c>
      <c r="E216" s="226" t="s">
        <v>1221</v>
      </c>
      <c r="F216" s="227" t="s">
        <v>1222</v>
      </c>
      <c r="G216" s="228" t="s">
        <v>1192</v>
      </c>
      <c r="H216" s="229">
        <v>1</v>
      </c>
      <c r="I216" s="230"/>
      <c r="J216" s="231">
        <f>ROUND(I216*H216,2)</f>
        <v>0</v>
      </c>
      <c r="K216" s="232"/>
      <c r="L216" s="41"/>
      <c r="M216" s="233" t="s">
        <v>1</v>
      </c>
      <c r="N216" s="234" t="s">
        <v>47</v>
      </c>
      <c r="O216" s="89"/>
      <c r="P216" s="235">
        <f>O216*H216</f>
        <v>0</v>
      </c>
      <c r="Q216" s="235">
        <v>0.0023600000000000001</v>
      </c>
      <c r="R216" s="235">
        <f>Q216*H216</f>
        <v>0.0023600000000000001</v>
      </c>
      <c r="S216" s="235">
        <v>0</v>
      </c>
      <c r="T216" s="23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7" t="s">
        <v>224</v>
      </c>
      <c r="AT216" s="237" t="s">
        <v>159</v>
      </c>
      <c r="AU216" s="237" t="s">
        <v>92</v>
      </c>
      <c r="AY216" s="14" t="s">
        <v>156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4" t="s">
        <v>164</v>
      </c>
      <c r="BK216" s="238">
        <f>ROUND(I216*H216,2)</f>
        <v>0</v>
      </c>
      <c r="BL216" s="14" t="s">
        <v>224</v>
      </c>
      <c r="BM216" s="237" t="s">
        <v>1223</v>
      </c>
    </row>
    <row r="217" s="2" customFormat="1">
      <c r="A217" s="35"/>
      <c r="B217" s="36"/>
      <c r="C217" s="37"/>
      <c r="D217" s="239" t="s">
        <v>166</v>
      </c>
      <c r="E217" s="37"/>
      <c r="F217" s="240" t="s">
        <v>1222</v>
      </c>
      <c r="G217" s="37"/>
      <c r="H217" s="37"/>
      <c r="I217" s="241"/>
      <c r="J217" s="37"/>
      <c r="K217" s="37"/>
      <c r="L217" s="41"/>
      <c r="M217" s="242"/>
      <c r="N217" s="243"/>
      <c r="O217" s="89"/>
      <c r="P217" s="89"/>
      <c r="Q217" s="89"/>
      <c r="R217" s="89"/>
      <c r="S217" s="89"/>
      <c r="T217" s="90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166</v>
      </c>
      <c r="AU217" s="14" t="s">
        <v>92</v>
      </c>
    </row>
    <row r="218" s="2" customFormat="1" ht="24.15" customHeight="1">
      <c r="A218" s="35"/>
      <c r="B218" s="36"/>
      <c r="C218" s="225" t="s">
        <v>335</v>
      </c>
      <c r="D218" s="225" t="s">
        <v>159</v>
      </c>
      <c r="E218" s="226" t="s">
        <v>1224</v>
      </c>
      <c r="F218" s="227" t="s">
        <v>1225</v>
      </c>
      <c r="G218" s="228" t="s">
        <v>283</v>
      </c>
      <c r="H218" s="229">
        <v>1</v>
      </c>
      <c r="I218" s="230"/>
      <c r="J218" s="231">
        <f>ROUND(I218*H218,2)</f>
        <v>0</v>
      </c>
      <c r="K218" s="232"/>
      <c r="L218" s="41"/>
      <c r="M218" s="233" t="s">
        <v>1</v>
      </c>
      <c r="N218" s="234" t="s">
        <v>47</v>
      </c>
      <c r="O218" s="89"/>
      <c r="P218" s="235">
        <f>O218*H218</f>
        <v>0</v>
      </c>
      <c r="Q218" s="235">
        <v>0.0010100000000000001</v>
      </c>
      <c r="R218" s="235">
        <f>Q218*H218</f>
        <v>0.0010100000000000001</v>
      </c>
      <c r="S218" s="235">
        <v>0</v>
      </c>
      <c r="T218" s="23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7" t="s">
        <v>224</v>
      </c>
      <c r="AT218" s="237" t="s">
        <v>159</v>
      </c>
      <c r="AU218" s="237" t="s">
        <v>92</v>
      </c>
      <c r="AY218" s="14" t="s">
        <v>156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4" t="s">
        <v>164</v>
      </c>
      <c r="BK218" s="238">
        <f>ROUND(I218*H218,2)</f>
        <v>0</v>
      </c>
      <c r="BL218" s="14" t="s">
        <v>224</v>
      </c>
      <c r="BM218" s="237" t="s">
        <v>1226</v>
      </c>
    </row>
    <row r="219" s="2" customFormat="1">
      <c r="A219" s="35"/>
      <c r="B219" s="36"/>
      <c r="C219" s="37"/>
      <c r="D219" s="239" t="s">
        <v>166</v>
      </c>
      <c r="E219" s="37"/>
      <c r="F219" s="240" t="s">
        <v>1225</v>
      </c>
      <c r="G219" s="37"/>
      <c r="H219" s="37"/>
      <c r="I219" s="241"/>
      <c r="J219" s="37"/>
      <c r="K219" s="37"/>
      <c r="L219" s="41"/>
      <c r="M219" s="242"/>
      <c r="N219" s="243"/>
      <c r="O219" s="89"/>
      <c r="P219" s="89"/>
      <c r="Q219" s="89"/>
      <c r="R219" s="89"/>
      <c r="S219" s="89"/>
      <c r="T219" s="90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166</v>
      </c>
      <c r="AU219" s="14" t="s">
        <v>92</v>
      </c>
    </row>
    <row r="220" s="2" customFormat="1" ht="21.75" customHeight="1">
      <c r="A220" s="35"/>
      <c r="B220" s="36"/>
      <c r="C220" s="225" t="s">
        <v>339</v>
      </c>
      <c r="D220" s="225" t="s">
        <v>159</v>
      </c>
      <c r="E220" s="226" t="s">
        <v>1227</v>
      </c>
      <c r="F220" s="227" t="s">
        <v>1228</v>
      </c>
      <c r="G220" s="228" t="s">
        <v>283</v>
      </c>
      <c r="H220" s="229">
        <v>1</v>
      </c>
      <c r="I220" s="230"/>
      <c r="J220" s="231">
        <f>ROUND(I220*H220,2)</f>
        <v>0</v>
      </c>
      <c r="K220" s="232"/>
      <c r="L220" s="41"/>
      <c r="M220" s="233" t="s">
        <v>1</v>
      </c>
      <c r="N220" s="234" t="s">
        <v>47</v>
      </c>
      <c r="O220" s="89"/>
      <c r="P220" s="235">
        <f>O220*H220</f>
        <v>0</v>
      </c>
      <c r="Q220" s="235">
        <v>0.00014999999999999999</v>
      </c>
      <c r="R220" s="235">
        <f>Q220*H220</f>
        <v>0.00014999999999999999</v>
      </c>
      <c r="S220" s="235">
        <v>0</v>
      </c>
      <c r="T220" s="23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7" t="s">
        <v>224</v>
      </c>
      <c r="AT220" s="237" t="s">
        <v>159</v>
      </c>
      <c r="AU220" s="237" t="s">
        <v>92</v>
      </c>
      <c r="AY220" s="14" t="s">
        <v>156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4" t="s">
        <v>164</v>
      </c>
      <c r="BK220" s="238">
        <f>ROUND(I220*H220,2)</f>
        <v>0</v>
      </c>
      <c r="BL220" s="14" t="s">
        <v>224</v>
      </c>
      <c r="BM220" s="237" t="s">
        <v>1229</v>
      </c>
    </row>
    <row r="221" s="2" customFormat="1">
      <c r="A221" s="35"/>
      <c r="B221" s="36"/>
      <c r="C221" s="37"/>
      <c r="D221" s="239" t="s">
        <v>166</v>
      </c>
      <c r="E221" s="37"/>
      <c r="F221" s="240" t="s">
        <v>1228</v>
      </c>
      <c r="G221" s="37"/>
      <c r="H221" s="37"/>
      <c r="I221" s="241"/>
      <c r="J221" s="37"/>
      <c r="K221" s="37"/>
      <c r="L221" s="41"/>
      <c r="M221" s="242"/>
      <c r="N221" s="243"/>
      <c r="O221" s="89"/>
      <c r="P221" s="89"/>
      <c r="Q221" s="89"/>
      <c r="R221" s="89"/>
      <c r="S221" s="89"/>
      <c r="T221" s="90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166</v>
      </c>
      <c r="AU221" s="14" t="s">
        <v>92</v>
      </c>
    </row>
    <row r="222" s="2" customFormat="1" ht="24.15" customHeight="1">
      <c r="A222" s="35"/>
      <c r="B222" s="36"/>
      <c r="C222" s="244" t="s">
        <v>344</v>
      </c>
      <c r="D222" s="244" t="s">
        <v>245</v>
      </c>
      <c r="E222" s="245" t="s">
        <v>1230</v>
      </c>
      <c r="F222" s="246" t="s">
        <v>1231</v>
      </c>
      <c r="G222" s="247" t="s">
        <v>283</v>
      </c>
      <c r="H222" s="248">
        <v>1</v>
      </c>
      <c r="I222" s="249"/>
      <c r="J222" s="250">
        <f>ROUND(I222*H222,2)</f>
        <v>0</v>
      </c>
      <c r="K222" s="251"/>
      <c r="L222" s="252"/>
      <c r="M222" s="253" t="s">
        <v>1</v>
      </c>
      <c r="N222" s="254" t="s">
        <v>47</v>
      </c>
      <c r="O222" s="89"/>
      <c r="P222" s="235">
        <f>O222*H222</f>
        <v>0</v>
      </c>
      <c r="Q222" s="235">
        <v>0.00089999999999999998</v>
      </c>
      <c r="R222" s="235">
        <f>Q222*H222</f>
        <v>0.00089999999999999998</v>
      </c>
      <c r="S222" s="235">
        <v>0</v>
      </c>
      <c r="T222" s="23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7" t="s">
        <v>248</v>
      </c>
      <c r="AT222" s="237" t="s">
        <v>245</v>
      </c>
      <c r="AU222" s="237" t="s">
        <v>92</v>
      </c>
      <c r="AY222" s="14" t="s">
        <v>156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4" t="s">
        <v>164</v>
      </c>
      <c r="BK222" s="238">
        <f>ROUND(I222*H222,2)</f>
        <v>0</v>
      </c>
      <c r="BL222" s="14" t="s">
        <v>224</v>
      </c>
      <c r="BM222" s="237" t="s">
        <v>1232</v>
      </c>
    </row>
    <row r="223" s="2" customFormat="1">
      <c r="A223" s="35"/>
      <c r="B223" s="36"/>
      <c r="C223" s="37"/>
      <c r="D223" s="239" t="s">
        <v>166</v>
      </c>
      <c r="E223" s="37"/>
      <c r="F223" s="240" t="s">
        <v>1231</v>
      </c>
      <c r="G223" s="37"/>
      <c r="H223" s="37"/>
      <c r="I223" s="241"/>
      <c r="J223" s="37"/>
      <c r="K223" s="37"/>
      <c r="L223" s="41"/>
      <c r="M223" s="242"/>
      <c r="N223" s="243"/>
      <c r="O223" s="89"/>
      <c r="P223" s="89"/>
      <c r="Q223" s="89"/>
      <c r="R223" s="89"/>
      <c r="S223" s="89"/>
      <c r="T223" s="90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166</v>
      </c>
      <c r="AU223" s="14" t="s">
        <v>92</v>
      </c>
    </row>
    <row r="224" s="2" customFormat="1" ht="24.15" customHeight="1">
      <c r="A224" s="35"/>
      <c r="B224" s="36"/>
      <c r="C224" s="225" t="s">
        <v>349</v>
      </c>
      <c r="D224" s="225" t="s">
        <v>159</v>
      </c>
      <c r="E224" s="226" t="s">
        <v>1233</v>
      </c>
      <c r="F224" s="227" t="s">
        <v>1234</v>
      </c>
      <c r="G224" s="228" t="s">
        <v>210</v>
      </c>
      <c r="H224" s="229">
        <v>0.074999999999999997</v>
      </c>
      <c r="I224" s="230"/>
      <c r="J224" s="231">
        <f>ROUND(I224*H224,2)</f>
        <v>0</v>
      </c>
      <c r="K224" s="232"/>
      <c r="L224" s="41"/>
      <c r="M224" s="233" t="s">
        <v>1</v>
      </c>
      <c r="N224" s="234" t="s">
        <v>47</v>
      </c>
      <c r="O224" s="89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7" t="s">
        <v>224</v>
      </c>
      <c r="AT224" s="237" t="s">
        <v>159</v>
      </c>
      <c r="AU224" s="237" t="s">
        <v>92</v>
      </c>
      <c r="AY224" s="14" t="s">
        <v>156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4" t="s">
        <v>164</v>
      </c>
      <c r="BK224" s="238">
        <f>ROUND(I224*H224,2)</f>
        <v>0</v>
      </c>
      <c r="BL224" s="14" t="s">
        <v>224</v>
      </c>
      <c r="BM224" s="237" t="s">
        <v>1235</v>
      </c>
    </row>
    <row r="225" s="2" customFormat="1">
      <c r="A225" s="35"/>
      <c r="B225" s="36"/>
      <c r="C225" s="37"/>
      <c r="D225" s="239" t="s">
        <v>166</v>
      </c>
      <c r="E225" s="37"/>
      <c r="F225" s="240" t="s">
        <v>1236</v>
      </c>
      <c r="G225" s="37"/>
      <c r="H225" s="37"/>
      <c r="I225" s="241"/>
      <c r="J225" s="37"/>
      <c r="K225" s="37"/>
      <c r="L225" s="41"/>
      <c r="M225" s="242"/>
      <c r="N225" s="243"/>
      <c r="O225" s="89"/>
      <c r="P225" s="89"/>
      <c r="Q225" s="89"/>
      <c r="R225" s="89"/>
      <c r="S225" s="89"/>
      <c r="T225" s="90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166</v>
      </c>
      <c r="AU225" s="14" t="s">
        <v>92</v>
      </c>
    </row>
    <row r="226" s="12" customFormat="1" ht="22.8" customHeight="1">
      <c r="A226" s="12"/>
      <c r="B226" s="209"/>
      <c r="C226" s="210"/>
      <c r="D226" s="211" t="s">
        <v>78</v>
      </c>
      <c r="E226" s="223" t="s">
        <v>1237</v>
      </c>
      <c r="F226" s="223" t="s">
        <v>1238</v>
      </c>
      <c r="G226" s="210"/>
      <c r="H226" s="210"/>
      <c r="I226" s="213"/>
      <c r="J226" s="224">
        <f>BK226</f>
        <v>0</v>
      </c>
      <c r="K226" s="210"/>
      <c r="L226" s="215"/>
      <c r="M226" s="216"/>
      <c r="N226" s="217"/>
      <c r="O226" s="217"/>
      <c r="P226" s="218">
        <f>SUM(P227:P234)</f>
        <v>0</v>
      </c>
      <c r="Q226" s="217"/>
      <c r="R226" s="218">
        <f>SUM(R227:R234)</f>
        <v>0.010200000000000001</v>
      </c>
      <c r="S226" s="217"/>
      <c r="T226" s="219">
        <f>SUM(T227:T234)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0" t="s">
        <v>92</v>
      </c>
      <c r="AT226" s="221" t="s">
        <v>78</v>
      </c>
      <c r="AU226" s="221" t="s">
        <v>86</v>
      </c>
      <c r="AY226" s="220" t="s">
        <v>156</v>
      </c>
      <c r="BK226" s="222">
        <f>SUM(BK227:BK234)</f>
        <v>0</v>
      </c>
    </row>
    <row r="227" s="2" customFormat="1" ht="33" customHeight="1">
      <c r="A227" s="35"/>
      <c r="B227" s="36"/>
      <c r="C227" s="225" t="s">
        <v>356</v>
      </c>
      <c r="D227" s="225" t="s">
        <v>159</v>
      </c>
      <c r="E227" s="226" t="s">
        <v>1239</v>
      </c>
      <c r="F227" s="227" t="s">
        <v>1240</v>
      </c>
      <c r="G227" s="228" t="s">
        <v>1192</v>
      </c>
      <c r="H227" s="229">
        <v>1</v>
      </c>
      <c r="I227" s="230"/>
      <c r="J227" s="231">
        <f>ROUND(I227*H227,2)</f>
        <v>0</v>
      </c>
      <c r="K227" s="232"/>
      <c r="L227" s="41"/>
      <c r="M227" s="233" t="s">
        <v>1</v>
      </c>
      <c r="N227" s="234" t="s">
        <v>47</v>
      </c>
      <c r="O227" s="89"/>
      <c r="P227" s="235">
        <f>O227*H227</f>
        <v>0</v>
      </c>
      <c r="Q227" s="235">
        <v>0.0091999999999999998</v>
      </c>
      <c r="R227" s="235">
        <f>Q227*H227</f>
        <v>0.0091999999999999998</v>
      </c>
      <c r="S227" s="235">
        <v>0</v>
      </c>
      <c r="T227" s="23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7" t="s">
        <v>224</v>
      </c>
      <c r="AT227" s="237" t="s">
        <v>159</v>
      </c>
      <c r="AU227" s="237" t="s">
        <v>92</v>
      </c>
      <c r="AY227" s="14" t="s">
        <v>156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4" t="s">
        <v>164</v>
      </c>
      <c r="BK227" s="238">
        <f>ROUND(I227*H227,2)</f>
        <v>0</v>
      </c>
      <c r="BL227" s="14" t="s">
        <v>224</v>
      </c>
      <c r="BM227" s="237" t="s">
        <v>1241</v>
      </c>
    </row>
    <row r="228" s="2" customFormat="1">
      <c r="A228" s="35"/>
      <c r="B228" s="36"/>
      <c r="C228" s="37"/>
      <c r="D228" s="239" t="s">
        <v>166</v>
      </c>
      <c r="E228" s="37"/>
      <c r="F228" s="240" t="s">
        <v>1240</v>
      </c>
      <c r="G228" s="37"/>
      <c r="H228" s="37"/>
      <c r="I228" s="241"/>
      <c r="J228" s="37"/>
      <c r="K228" s="37"/>
      <c r="L228" s="41"/>
      <c r="M228" s="242"/>
      <c r="N228" s="243"/>
      <c r="O228" s="89"/>
      <c r="P228" s="89"/>
      <c r="Q228" s="89"/>
      <c r="R228" s="89"/>
      <c r="S228" s="89"/>
      <c r="T228" s="90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166</v>
      </c>
      <c r="AU228" s="14" t="s">
        <v>92</v>
      </c>
    </row>
    <row r="229" s="2" customFormat="1" ht="24.15" customHeight="1">
      <c r="A229" s="35"/>
      <c r="B229" s="36"/>
      <c r="C229" s="225" t="s">
        <v>360</v>
      </c>
      <c r="D229" s="225" t="s">
        <v>159</v>
      </c>
      <c r="E229" s="226" t="s">
        <v>1242</v>
      </c>
      <c r="F229" s="227" t="s">
        <v>1243</v>
      </c>
      <c r="G229" s="228" t="s">
        <v>1192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1244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1243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44" t="s">
        <v>364</v>
      </c>
      <c r="D231" s="244" t="s">
        <v>245</v>
      </c>
      <c r="E231" s="245" t="s">
        <v>1245</v>
      </c>
      <c r="F231" s="246" t="s">
        <v>1246</v>
      </c>
      <c r="G231" s="247" t="s">
        <v>283</v>
      </c>
      <c r="H231" s="248">
        <v>1</v>
      </c>
      <c r="I231" s="249"/>
      <c r="J231" s="250">
        <f>ROUND(I231*H231,2)</f>
        <v>0</v>
      </c>
      <c r="K231" s="251"/>
      <c r="L231" s="252"/>
      <c r="M231" s="253" t="s">
        <v>1</v>
      </c>
      <c r="N231" s="254" t="s">
        <v>47</v>
      </c>
      <c r="O231" s="89"/>
      <c r="P231" s="235">
        <f>O231*H231</f>
        <v>0</v>
      </c>
      <c r="Q231" s="235">
        <v>0.001</v>
      </c>
      <c r="R231" s="235">
        <f>Q231*H231</f>
        <v>0.001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248</v>
      </c>
      <c r="AT231" s="237" t="s">
        <v>245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1247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1246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25" t="s">
        <v>368</v>
      </c>
      <c r="D233" s="225" t="s">
        <v>159</v>
      </c>
      <c r="E233" s="226" t="s">
        <v>1248</v>
      </c>
      <c r="F233" s="227" t="s">
        <v>1249</v>
      </c>
      <c r="G233" s="228" t="s">
        <v>210</v>
      </c>
      <c r="H233" s="229">
        <v>0.01</v>
      </c>
      <c r="I233" s="230"/>
      <c r="J233" s="231">
        <f>ROUND(I233*H233,2)</f>
        <v>0</v>
      </c>
      <c r="K233" s="232"/>
      <c r="L233" s="41"/>
      <c r="M233" s="233" t="s">
        <v>1</v>
      </c>
      <c r="N233" s="234" t="s">
        <v>47</v>
      </c>
      <c r="O233" s="89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224</v>
      </c>
      <c r="AT233" s="237" t="s">
        <v>159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1250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1251</v>
      </c>
      <c r="G234" s="37"/>
      <c r="H234" s="37"/>
      <c r="I234" s="241"/>
      <c r="J234" s="37"/>
      <c r="K234" s="37"/>
      <c r="L234" s="41"/>
      <c r="M234" s="255"/>
      <c r="N234" s="256"/>
      <c r="O234" s="257"/>
      <c r="P234" s="257"/>
      <c r="Q234" s="257"/>
      <c r="R234" s="257"/>
      <c r="S234" s="257"/>
      <c r="T234" s="258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6.96" customHeight="1">
      <c r="A235" s="35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41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sheet="1" autoFilter="0" formatColumns="0" formatRows="0" objects="1" scenarios="1" spinCount="100000" saltValue="8SCy5YlSh6hM6Gwv9xe9k7jBjeGW4cabLTy7SAN8sAQgcJFG9VlaULVd0/NUkeEEdaq63oA5GbGrYioun/9vRA==" hashValue="sHEqZN2c/1eygxZ8iEoV/cdjyDIYkvpCYzWnsHkXnKI2g4evDhzVsAU0Fr0viFTowHNv1BViPcwX4xwFhL1BWw==" algorithmName="SHA-512" password="CC35"/>
  <autoFilter ref="C129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120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1252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ROUND(J131,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ROUND((SUM(BE131:BE234)),  2)</f>
        <v>0</v>
      </c>
      <c r="G35" s="35"/>
      <c r="H35" s="35"/>
      <c r="I35" s="162">
        <v>0.20999999999999999</v>
      </c>
      <c r="J35" s="161">
        <f>ROUND(((SUM(BE131:BE234))*I35),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ROUND((SUM(BF131:BF234)),  2)</f>
        <v>0</v>
      </c>
      <c r="G36" s="35"/>
      <c r="H36" s="35"/>
      <c r="I36" s="162">
        <v>0.12</v>
      </c>
      <c r="J36" s="161">
        <f>ROUND(((SUM(BF131:BF234))*I36),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ROUND((SUM(BG131:BG234)),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ROUND((SUM(BH131:BH234)),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ROUND((SUM(BI131:BI234)),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120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04 - Ústřední vytápění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J131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131</v>
      </c>
      <c r="E100" s="194"/>
      <c r="F100" s="194"/>
      <c r="G100" s="194"/>
      <c r="H100" s="194"/>
      <c r="I100" s="194"/>
      <c r="J100" s="195">
        <f>J133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133</v>
      </c>
      <c r="E101" s="189"/>
      <c r="F101" s="189"/>
      <c r="G101" s="189"/>
      <c r="H101" s="189"/>
      <c r="I101" s="189"/>
      <c r="J101" s="190">
        <f>J142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1253</v>
      </c>
      <c r="E102" s="194"/>
      <c r="F102" s="194"/>
      <c r="G102" s="194"/>
      <c r="H102" s="194"/>
      <c r="I102" s="194"/>
      <c r="J102" s="195">
        <f>J143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1254</v>
      </c>
      <c r="E103" s="194"/>
      <c r="F103" s="194"/>
      <c r="G103" s="194"/>
      <c r="H103" s="194"/>
      <c r="I103" s="194"/>
      <c r="J103" s="195">
        <f>J155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31"/>
      <c r="D104" s="193" t="s">
        <v>1255</v>
      </c>
      <c r="E104" s="194"/>
      <c r="F104" s="194"/>
      <c r="G104" s="194"/>
      <c r="H104" s="194"/>
      <c r="I104" s="194"/>
      <c r="J104" s="195">
        <f>J164</f>
        <v>0</v>
      </c>
      <c r="K104" s="131"/>
      <c r="L104" s="19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31"/>
      <c r="D105" s="193" t="s">
        <v>1256</v>
      </c>
      <c r="E105" s="194"/>
      <c r="F105" s="194"/>
      <c r="G105" s="194"/>
      <c r="H105" s="194"/>
      <c r="I105" s="194"/>
      <c r="J105" s="195">
        <f>J182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1257</v>
      </c>
      <c r="E106" s="194"/>
      <c r="F106" s="194"/>
      <c r="G106" s="194"/>
      <c r="H106" s="194"/>
      <c r="I106" s="194"/>
      <c r="J106" s="195">
        <f>J197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1258</v>
      </c>
      <c r="E107" s="194"/>
      <c r="F107" s="194"/>
      <c r="G107" s="194"/>
      <c r="H107" s="194"/>
      <c r="I107" s="194"/>
      <c r="J107" s="195">
        <f>J216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1259</v>
      </c>
      <c r="E108" s="194"/>
      <c r="F108" s="194"/>
      <c r="G108" s="194"/>
      <c r="H108" s="194"/>
      <c r="I108" s="194"/>
      <c r="J108" s="195">
        <f>J221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31"/>
      <c r="D109" s="193" t="s">
        <v>1260</v>
      </c>
      <c r="E109" s="194"/>
      <c r="F109" s="194"/>
      <c r="G109" s="194"/>
      <c r="H109" s="194"/>
      <c r="I109" s="194"/>
      <c r="J109" s="195">
        <f>J228</f>
        <v>0</v>
      </c>
      <c r="K109" s="13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141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81" t="str">
        <f>E7</f>
        <v>Běšiny ON - oprava bytové části</v>
      </c>
      <c r="F119" s="29"/>
      <c r="G119" s="29"/>
      <c r="H119" s="29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119</v>
      </c>
      <c r="D120" s="19"/>
      <c r="E120" s="19"/>
      <c r="F120" s="19"/>
      <c r="G120" s="19"/>
      <c r="H120" s="19"/>
      <c r="I120" s="19"/>
      <c r="J120" s="19"/>
      <c r="K120" s="19"/>
      <c r="L120" s="17"/>
    </row>
    <row r="121" s="2" customFormat="1" ht="16.5" customHeight="1">
      <c r="A121" s="35"/>
      <c r="B121" s="36"/>
      <c r="C121" s="37"/>
      <c r="D121" s="37"/>
      <c r="E121" s="181" t="s">
        <v>120</v>
      </c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121</v>
      </c>
      <c r="D122" s="37"/>
      <c r="E122" s="37"/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4" t="str">
        <f>E11</f>
        <v>PS 04 - Ústřední vytápění</v>
      </c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F14</f>
        <v>Běšiny 31, 33901 Klatovy</v>
      </c>
      <c r="G125" s="37"/>
      <c r="H125" s="37"/>
      <c r="I125" s="29" t="s">
        <v>22</v>
      </c>
      <c r="J125" s="77" t="str">
        <f>IF(J14="","",J14)</f>
        <v>30. 9. 2023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40.05" customHeight="1">
      <c r="A127" s="35"/>
      <c r="B127" s="36"/>
      <c r="C127" s="29" t="s">
        <v>24</v>
      </c>
      <c r="D127" s="37"/>
      <c r="E127" s="37"/>
      <c r="F127" s="24" t="str">
        <f>E17</f>
        <v>Správa železnic, s.o.,Dlážděná 1003/7, Praha 1</v>
      </c>
      <c r="G127" s="37"/>
      <c r="H127" s="37"/>
      <c r="I127" s="29" t="s">
        <v>32</v>
      </c>
      <c r="J127" s="33" t="str">
        <f>E23</f>
        <v>SILETI CZ s.r.o.,Novovysočanská 2746/1, Praha 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40.05" customHeight="1">
      <c r="A128" s="35"/>
      <c r="B128" s="36"/>
      <c r="C128" s="29" t="s">
        <v>30</v>
      </c>
      <c r="D128" s="37"/>
      <c r="E128" s="37"/>
      <c r="F128" s="24" t="str">
        <f>IF(E20="","",E20)</f>
        <v>Vyplň údaj</v>
      </c>
      <c r="G128" s="37"/>
      <c r="H128" s="37"/>
      <c r="I128" s="29" t="s">
        <v>37</v>
      </c>
      <c r="J128" s="33" t="str">
        <f>E26</f>
        <v>SILETI CZ s.r.o.,Novovysočanská 2746/1, Praha 3</v>
      </c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97"/>
      <c r="B130" s="198"/>
      <c r="C130" s="199" t="s">
        <v>142</v>
      </c>
      <c r="D130" s="200" t="s">
        <v>64</v>
      </c>
      <c r="E130" s="200" t="s">
        <v>60</v>
      </c>
      <c r="F130" s="200" t="s">
        <v>61</v>
      </c>
      <c r="G130" s="200" t="s">
        <v>143</v>
      </c>
      <c r="H130" s="200" t="s">
        <v>144</v>
      </c>
      <c r="I130" s="200" t="s">
        <v>145</v>
      </c>
      <c r="J130" s="201" t="s">
        <v>125</v>
      </c>
      <c r="K130" s="202" t="s">
        <v>146</v>
      </c>
      <c r="L130" s="203"/>
      <c r="M130" s="98" t="s">
        <v>1</v>
      </c>
      <c r="N130" s="99" t="s">
        <v>43</v>
      </c>
      <c r="O130" s="99" t="s">
        <v>147</v>
      </c>
      <c r="P130" s="99" t="s">
        <v>148</v>
      </c>
      <c r="Q130" s="99" t="s">
        <v>149</v>
      </c>
      <c r="R130" s="99" t="s">
        <v>150</v>
      </c>
      <c r="S130" s="99" t="s">
        <v>151</v>
      </c>
      <c r="T130" s="100" t="s">
        <v>152</v>
      </c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</row>
    <row r="131" s="2" customFormat="1" ht="22.8" customHeight="1">
      <c r="A131" s="35"/>
      <c r="B131" s="36"/>
      <c r="C131" s="105" t="s">
        <v>153</v>
      </c>
      <c r="D131" s="37"/>
      <c r="E131" s="37"/>
      <c r="F131" s="37"/>
      <c r="G131" s="37"/>
      <c r="H131" s="37"/>
      <c r="I131" s="37"/>
      <c r="J131" s="204">
        <f>BK131</f>
        <v>0</v>
      </c>
      <c r="K131" s="37"/>
      <c r="L131" s="41"/>
      <c r="M131" s="101"/>
      <c r="N131" s="205"/>
      <c r="O131" s="102"/>
      <c r="P131" s="206">
        <f>P132+P142</f>
        <v>0</v>
      </c>
      <c r="Q131" s="102"/>
      <c r="R131" s="206">
        <f>R132+R142</f>
        <v>0.44376499999999997</v>
      </c>
      <c r="S131" s="102"/>
      <c r="T131" s="207">
        <f>T132+T142</f>
        <v>0.57177009999999995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78</v>
      </c>
      <c r="AU131" s="14" t="s">
        <v>127</v>
      </c>
      <c r="BK131" s="208">
        <f>BK132+BK142</f>
        <v>0</v>
      </c>
    </row>
    <row r="132" s="12" customFormat="1" ht="25.92" customHeight="1">
      <c r="A132" s="12"/>
      <c r="B132" s="209"/>
      <c r="C132" s="210"/>
      <c r="D132" s="211" t="s">
        <v>78</v>
      </c>
      <c r="E132" s="212" t="s">
        <v>154</v>
      </c>
      <c r="F132" s="212" t="s">
        <v>155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</f>
        <v>0</v>
      </c>
      <c r="Q132" s="217"/>
      <c r="R132" s="218">
        <f>R133</f>
        <v>0</v>
      </c>
      <c r="S132" s="217"/>
      <c r="T132" s="21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86</v>
      </c>
      <c r="AT132" s="221" t="s">
        <v>78</v>
      </c>
      <c r="AU132" s="221" t="s">
        <v>79</v>
      </c>
      <c r="AY132" s="220" t="s">
        <v>156</v>
      </c>
      <c r="BK132" s="222">
        <f>BK133</f>
        <v>0</v>
      </c>
    </row>
    <row r="133" s="12" customFormat="1" ht="22.8" customHeight="1">
      <c r="A133" s="12"/>
      <c r="B133" s="209"/>
      <c r="C133" s="210"/>
      <c r="D133" s="211" t="s">
        <v>78</v>
      </c>
      <c r="E133" s="223" t="s">
        <v>206</v>
      </c>
      <c r="F133" s="223" t="s">
        <v>207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SUM(P134:P141)</f>
        <v>0</v>
      </c>
      <c r="Q133" s="217"/>
      <c r="R133" s="218">
        <f>SUM(R134:R141)</f>
        <v>0</v>
      </c>
      <c r="S133" s="217"/>
      <c r="T133" s="219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86</v>
      </c>
      <c r="AT133" s="221" t="s">
        <v>78</v>
      </c>
      <c r="AU133" s="221" t="s">
        <v>86</v>
      </c>
      <c r="AY133" s="220" t="s">
        <v>156</v>
      </c>
      <c r="BK133" s="222">
        <f>SUM(BK134:BK141)</f>
        <v>0</v>
      </c>
    </row>
    <row r="134" s="2" customFormat="1" ht="24.15" customHeight="1">
      <c r="A134" s="35"/>
      <c r="B134" s="36"/>
      <c r="C134" s="225" t="s">
        <v>86</v>
      </c>
      <c r="D134" s="225" t="s">
        <v>159</v>
      </c>
      <c r="E134" s="226" t="s">
        <v>1261</v>
      </c>
      <c r="F134" s="227" t="s">
        <v>1262</v>
      </c>
      <c r="G134" s="228" t="s">
        <v>210</v>
      </c>
      <c r="H134" s="229">
        <v>0.57199999999999995</v>
      </c>
      <c r="I134" s="230"/>
      <c r="J134" s="231">
        <f>ROUND(I134*H134,2)</f>
        <v>0</v>
      </c>
      <c r="K134" s="232"/>
      <c r="L134" s="41"/>
      <c r="M134" s="233" t="s">
        <v>1</v>
      </c>
      <c r="N134" s="234" t="s">
        <v>47</v>
      </c>
      <c r="O134" s="89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163</v>
      </c>
      <c r="AT134" s="237" t="s">
        <v>159</v>
      </c>
      <c r="AU134" s="237" t="s">
        <v>92</v>
      </c>
      <c r="AY134" s="14" t="s">
        <v>156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164</v>
      </c>
      <c r="BK134" s="238">
        <f>ROUND(I134*H134,2)</f>
        <v>0</v>
      </c>
      <c r="BL134" s="14" t="s">
        <v>163</v>
      </c>
      <c r="BM134" s="237" t="s">
        <v>1263</v>
      </c>
    </row>
    <row r="135" s="2" customFormat="1">
      <c r="A135" s="35"/>
      <c r="B135" s="36"/>
      <c r="C135" s="37"/>
      <c r="D135" s="239" t="s">
        <v>166</v>
      </c>
      <c r="E135" s="37"/>
      <c r="F135" s="240" t="s">
        <v>1262</v>
      </c>
      <c r="G135" s="37"/>
      <c r="H135" s="37"/>
      <c r="I135" s="241"/>
      <c r="J135" s="37"/>
      <c r="K135" s="37"/>
      <c r="L135" s="41"/>
      <c r="M135" s="242"/>
      <c r="N135" s="243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166</v>
      </c>
      <c r="AU135" s="14" t="s">
        <v>92</v>
      </c>
    </row>
    <row r="136" s="2" customFormat="1" ht="24.15" customHeight="1">
      <c r="A136" s="35"/>
      <c r="B136" s="36"/>
      <c r="C136" s="225" t="s">
        <v>92</v>
      </c>
      <c r="D136" s="225" t="s">
        <v>159</v>
      </c>
      <c r="E136" s="226" t="s">
        <v>217</v>
      </c>
      <c r="F136" s="227" t="s">
        <v>218</v>
      </c>
      <c r="G136" s="228" t="s">
        <v>210</v>
      </c>
      <c r="H136" s="229">
        <v>0.57199999999999995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1264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218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170</v>
      </c>
      <c r="D138" s="225" t="s">
        <v>159</v>
      </c>
      <c r="E138" s="226" t="s">
        <v>221</v>
      </c>
      <c r="F138" s="227" t="s">
        <v>222</v>
      </c>
      <c r="G138" s="228" t="s">
        <v>210</v>
      </c>
      <c r="H138" s="229">
        <v>9.1519999999999992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1265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222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33" customHeight="1">
      <c r="A140" s="35"/>
      <c r="B140" s="36"/>
      <c r="C140" s="225" t="s">
        <v>163</v>
      </c>
      <c r="D140" s="225" t="s">
        <v>159</v>
      </c>
      <c r="E140" s="226" t="s">
        <v>1266</v>
      </c>
      <c r="F140" s="227" t="s">
        <v>1267</v>
      </c>
      <c r="G140" s="228" t="s">
        <v>210</v>
      </c>
      <c r="H140" s="229">
        <v>0.57199999999999995</v>
      </c>
      <c r="I140" s="230"/>
      <c r="J140" s="231">
        <f>ROUND(I140*H140,2)</f>
        <v>0</v>
      </c>
      <c r="K140" s="232"/>
      <c r="L140" s="41"/>
      <c r="M140" s="233" t="s">
        <v>1</v>
      </c>
      <c r="N140" s="234" t="s">
        <v>47</v>
      </c>
      <c r="O140" s="89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163</v>
      </c>
      <c r="AT140" s="237" t="s">
        <v>159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163</v>
      </c>
      <c r="BM140" s="237" t="s">
        <v>1268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1267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12" customFormat="1" ht="25.92" customHeight="1">
      <c r="A142" s="12"/>
      <c r="B142" s="209"/>
      <c r="C142" s="210"/>
      <c r="D142" s="211" t="s">
        <v>78</v>
      </c>
      <c r="E142" s="212" t="s">
        <v>236</v>
      </c>
      <c r="F142" s="212" t="s">
        <v>237</v>
      </c>
      <c r="G142" s="210"/>
      <c r="H142" s="210"/>
      <c r="I142" s="213"/>
      <c r="J142" s="214">
        <f>BK142</f>
        <v>0</v>
      </c>
      <c r="K142" s="210"/>
      <c r="L142" s="215"/>
      <c r="M142" s="216"/>
      <c r="N142" s="217"/>
      <c r="O142" s="217"/>
      <c r="P142" s="218">
        <f>P143+P155+P164+P182+P197+P216+P221+P228</f>
        <v>0</v>
      </c>
      <c r="Q142" s="217"/>
      <c r="R142" s="218">
        <f>R143+R155+R164+R182+R197+R216+R221+R228</f>
        <v>0.44376499999999997</v>
      </c>
      <c r="S142" s="217"/>
      <c r="T142" s="219">
        <f>T143+T155+T164+T182+T197+T216+T221+T228</f>
        <v>0.57177009999999995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0" t="s">
        <v>92</v>
      </c>
      <c r="AT142" s="221" t="s">
        <v>78</v>
      </c>
      <c r="AU142" s="221" t="s">
        <v>79</v>
      </c>
      <c r="AY142" s="220" t="s">
        <v>156</v>
      </c>
      <c r="BK142" s="222">
        <f>BK143+BK155+BK164+BK182+BK197+BK216+BK221+BK228</f>
        <v>0</v>
      </c>
    </row>
    <row r="143" s="12" customFormat="1" ht="22.8" customHeight="1">
      <c r="A143" s="12"/>
      <c r="B143" s="209"/>
      <c r="C143" s="210"/>
      <c r="D143" s="211" t="s">
        <v>78</v>
      </c>
      <c r="E143" s="223" t="s">
        <v>1269</v>
      </c>
      <c r="F143" s="223" t="s">
        <v>1270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SUM(P144:P154)</f>
        <v>0</v>
      </c>
      <c r="Q143" s="217"/>
      <c r="R143" s="218">
        <f>SUM(R144:R154)</f>
        <v>0.056765000000000003</v>
      </c>
      <c r="S143" s="217"/>
      <c r="T143" s="219">
        <f>SUM(T144:T154)</f>
        <v>0.15312500000000001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92</v>
      </c>
      <c r="AT143" s="221" t="s">
        <v>78</v>
      </c>
      <c r="AU143" s="221" t="s">
        <v>86</v>
      </c>
      <c r="AY143" s="220" t="s">
        <v>156</v>
      </c>
      <c r="BK143" s="222">
        <f>SUM(BK144:BK154)</f>
        <v>0</v>
      </c>
    </row>
    <row r="144" s="2" customFormat="1" ht="24.15" customHeight="1">
      <c r="A144" s="35"/>
      <c r="B144" s="36"/>
      <c r="C144" s="225" t="s">
        <v>164</v>
      </c>
      <c r="D144" s="225" t="s">
        <v>159</v>
      </c>
      <c r="E144" s="226" t="s">
        <v>1271</v>
      </c>
      <c r="F144" s="227" t="s">
        <v>1272</v>
      </c>
      <c r="G144" s="228" t="s">
        <v>283</v>
      </c>
      <c r="H144" s="229">
        <v>0.5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0.00017000000000000001</v>
      </c>
      <c r="R144" s="235">
        <f>Q144*H144</f>
        <v>8.5000000000000006E-05</v>
      </c>
      <c r="S144" s="235">
        <v>0.30625000000000002</v>
      </c>
      <c r="T144" s="236">
        <f>S144*H144</f>
        <v>0.15312500000000001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224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224</v>
      </c>
      <c r="BM144" s="237" t="s">
        <v>1273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1272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44" t="s">
        <v>157</v>
      </c>
      <c r="D146" s="244" t="s">
        <v>245</v>
      </c>
      <c r="E146" s="245" t="s">
        <v>1274</v>
      </c>
      <c r="F146" s="246" t="s">
        <v>1275</v>
      </c>
      <c r="G146" s="247" t="s">
        <v>1192</v>
      </c>
      <c r="H146" s="248">
        <v>1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47</v>
      </c>
      <c r="O146" s="89"/>
      <c r="P146" s="235">
        <f>O146*H146</f>
        <v>0</v>
      </c>
      <c r="Q146" s="235">
        <v>0.052490000000000002</v>
      </c>
      <c r="R146" s="235">
        <f>Q146*H146</f>
        <v>0.052490000000000002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248</v>
      </c>
      <c r="AT146" s="237" t="s">
        <v>245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224</v>
      </c>
      <c r="BM146" s="237" t="s">
        <v>1276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1275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2" customFormat="1">
      <c r="A148" s="35"/>
      <c r="B148" s="36"/>
      <c r="C148" s="37"/>
      <c r="D148" s="239" t="s">
        <v>577</v>
      </c>
      <c r="E148" s="37"/>
      <c r="F148" s="259" t="s">
        <v>1277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577</v>
      </c>
      <c r="AU148" s="14" t="s">
        <v>92</v>
      </c>
    </row>
    <row r="149" s="2" customFormat="1" ht="37.8" customHeight="1">
      <c r="A149" s="35"/>
      <c r="B149" s="36"/>
      <c r="C149" s="225" t="s">
        <v>186</v>
      </c>
      <c r="D149" s="225" t="s">
        <v>159</v>
      </c>
      <c r="E149" s="226" t="s">
        <v>1278</v>
      </c>
      <c r="F149" s="227" t="s">
        <v>1279</v>
      </c>
      <c r="G149" s="228" t="s">
        <v>1192</v>
      </c>
      <c r="H149" s="229">
        <v>1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0.00149</v>
      </c>
      <c r="R149" s="235">
        <f>Q149*H149</f>
        <v>0.00149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224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224</v>
      </c>
      <c r="BM149" s="237" t="s">
        <v>1280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1279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4.15" customHeight="1">
      <c r="A151" s="35"/>
      <c r="B151" s="36"/>
      <c r="C151" s="225" t="s">
        <v>190</v>
      </c>
      <c r="D151" s="225" t="s">
        <v>159</v>
      </c>
      <c r="E151" s="226" t="s">
        <v>1281</v>
      </c>
      <c r="F151" s="227" t="s">
        <v>1282</v>
      </c>
      <c r="G151" s="228" t="s">
        <v>182</v>
      </c>
      <c r="H151" s="229">
        <v>6</v>
      </c>
      <c r="I151" s="230"/>
      <c r="J151" s="231">
        <f>ROUND(I151*H151,2)</f>
        <v>0</v>
      </c>
      <c r="K151" s="232"/>
      <c r="L151" s="41"/>
      <c r="M151" s="233" t="s">
        <v>1</v>
      </c>
      <c r="N151" s="234" t="s">
        <v>47</v>
      </c>
      <c r="O151" s="89"/>
      <c r="P151" s="235">
        <f>O151*H151</f>
        <v>0</v>
      </c>
      <c r="Q151" s="235">
        <v>0.00044999999999999999</v>
      </c>
      <c r="R151" s="235">
        <f>Q151*H151</f>
        <v>0.0027000000000000001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224</v>
      </c>
      <c r="AT151" s="237" t="s">
        <v>159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224</v>
      </c>
      <c r="BM151" s="237" t="s">
        <v>1283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1282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24.15" customHeight="1">
      <c r="A153" s="35"/>
      <c r="B153" s="36"/>
      <c r="C153" s="225" t="s">
        <v>184</v>
      </c>
      <c r="D153" s="225" t="s">
        <v>159</v>
      </c>
      <c r="E153" s="226" t="s">
        <v>1284</v>
      </c>
      <c r="F153" s="227" t="s">
        <v>1285</v>
      </c>
      <c r="G153" s="228" t="s">
        <v>210</v>
      </c>
      <c r="H153" s="229">
        <v>0.057000000000000002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224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224</v>
      </c>
      <c r="BM153" s="237" t="s">
        <v>1286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1287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12" customFormat="1" ht="22.8" customHeight="1">
      <c r="A155" s="12"/>
      <c r="B155" s="209"/>
      <c r="C155" s="210"/>
      <c r="D155" s="211" t="s">
        <v>78</v>
      </c>
      <c r="E155" s="223" t="s">
        <v>1288</v>
      </c>
      <c r="F155" s="223" t="s">
        <v>1289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SUM(P156:P163)</f>
        <v>0</v>
      </c>
      <c r="Q155" s="217"/>
      <c r="R155" s="218">
        <f>SUM(R156:R163)</f>
        <v>0.08484499999999999</v>
      </c>
      <c r="S155" s="217"/>
      <c r="T155" s="219">
        <f>SUM(T156:T163)</f>
        <v>0.0080999999999999996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92</v>
      </c>
      <c r="AT155" s="221" t="s">
        <v>78</v>
      </c>
      <c r="AU155" s="221" t="s">
        <v>86</v>
      </c>
      <c r="AY155" s="220" t="s">
        <v>156</v>
      </c>
      <c r="BK155" s="222">
        <f>SUM(BK156:BK163)</f>
        <v>0</v>
      </c>
    </row>
    <row r="156" s="2" customFormat="1" ht="24.15" customHeight="1">
      <c r="A156" s="35"/>
      <c r="B156" s="36"/>
      <c r="C156" s="244" t="s">
        <v>198</v>
      </c>
      <c r="D156" s="244" t="s">
        <v>245</v>
      </c>
      <c r="E156" s="245" t="s">
        <v>1290</v>
      </c>
      <c r="F156" s="246" t="s">
        <v>1291</v>
      </c>
      <c r="G156" s="247" t="s">
        <v>1192</v>
      </c>
      <c r="H156" s="248">
        <v>1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47</v>
      </c>
      <c r="O156" s="89"/>
      <c r="P156" s="235">
        <f>O156*H156</f>
        <v>0</v>
      </c>
      <c r="Q156" s="235">
        <v>0.084809999999999996</v>
      </c>
      <c r="R156" s="235">
        <f>Q156*H156</f>
        <v>0.084809999999999996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248</v>
      </c>
      <c r="AT156" s="237" t="s">
        <v>245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1292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1293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 ht="24.15" customHeight="1">
      <c r="A158" s="35"/>
      <c r="B158" s="36"/>
      <c r="C158" s="225" t="s">
        <v>202</v>
      </c>
      <c r="D158" s="225" t="s">
        <v>159</v>
      </c>
      <c r="E158" s="226" t="s">
        <v>1294</v>
      </c>
      <c r="F158" s="227" t="s">
        <v>1295</v>
      </c>
      <c r="G158" s="228" t="s">
        <v>283</v>
      </c>
      <c r="H158" s="229">
        <v>0.5</v>
      </c>
      <c r="I158" s="230"/>
      <c r="J158" s="231">
        <f>ROUND(I158*H158,2)</f>
        <v>0</v>
      </c>
      <c r="K158" s="232"/>
      <c r="L158" s="41"/>
      <c r="M158" s="233" t="s">
        <v>1</v>
      </c>
      <c r="N158" s="234" t="s">
        <v>47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0.0117</v>
      </c>
      <c r="T158" s="236">
        <f>S158*H158</f>
        <v>0.0058500000000000002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7" t="s">
        <v>224</v>
      </c>
      <c r="AT158" s="237" t="s">
        <v>159</v>
      </c>
      <c r="AU158" s="237" t="s">
        <v>92</v>
      </c>
      <c r="AY158" s="14" t="s">
        <v>156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4" t="s">
        <v>164</v>
      </c>
      <c r="BK158" s="238">
        <f>ROUND(I158*H158,2)</f>
        <v>0</v>
      </c>
      <c r="BL158" s="14" t="s">
        <v>224</v>
      </c>
      <c r="BM158" s="237" t="s">
        <v>1296</v>
      </c>
    </row>
    <row r="159" s="2" customFormat="1">
      <c r="A159" s="35"/>
      <c r="B159" s="36"/>
      <c r="C159" s="37"/>
      <c r="D159" s="239" t="s">
        <v>166</v>
      </c>
      <c r="E159" s="37"/>
      <c r="F159" s="240" t="s">
        <v>1295</v>
      </c>
      <c r="G159" s="37"/>
      <c r="H159" s="37"/>
      <c r="I159" s="241"/>
      <c r="J159" s="37"/>
      <c r="K159" s="37"/>
      <c r="L159" s="41"/>
      <c r="M159" s="242"/>
      <c r="N159" s="243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166</v>
      </c>
      <c r="AU159" s="14" t="s">
        <v>92</v>
      </c>
    </row>
    <row r="160" s="2" customFormat="1" ht="16.5" customHeight="1">
      <c r="A160" s="35"/>
      <c r="B160" s="36"/>
      <c r="C160" s="225" t="s">
        <v>8</v>
      </c>
      <c r="D160" s="225" t="s">
        <v>159</v>
      </c>
      <c r="E160" s="226" t="s">
        <v>1297</v>
      </c>
      <c r="F160" s="227" t="s">
        <v>1298</v>
      </c>
      <c r="G160" s="228" t="s">
        <v>283</v>
      </c>
      <c r="H160" s="229">
        <v>0.5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6.9999999999999994E-05</v>
      </c>
      <c r="R160" s="235">
        <f>Q160*H160</f>
        <v>3.4999999999999997E-05</v>
      </c>
      <c r="S160" s="235">
        <v>0.0044999999999999997</v>
      </c>
      <c r="T160" s="236">
        <f>S160*H160</f>
        <v>0.0022499999999999998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224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224</v>
      </c>
      <c r="BM160" s="237" t="s">
        <v>1299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1298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2" customFormat="1" ht="24.15" customHeight="1">
      <c r="A162" s="35"/>
      <c r="B162" s="36"/>
      <c r="C162" s="225" t="s">
        <v>212</v>
      </c>
      <c r="D162" s="225" t="s">
        <v>159</v>
      </c>
      <c r="E162" s="226" t="s">
        <v>1300</v>
      </c>
      <c r="F162" s="227" t="s">
        <v>1301</v>
      </c>
      <c r="G162" s="228" t="s">
        <v>210</v>
      </c>
      <c r="H162" s="229">
        <v>0.085000000000000006</v>
      </c>
      <c r="I162" s="230"/>
      <c r="J162" s="231">
        <f>ROUND(I162*H162,2)</f>
        <v>0</v>
      </c>
      <c r="K162" s="232"/>
      <c r="L162" s="41"/>
      <c r="M162" s="233" t="s">
        <v>1</v>
      </c>
      <c r="N162" s="234" t="s">
        <v>47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224</v>
      </c>
      <c r="AT162" s="237" t="s">
        <v>159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224</v>
      </c>
      <c r="BM162" s="237" t="s">
        <v>1302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1303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12" customFormat="1" ht="22.8" customHeight="1">
      <c r="A164" s="12"/>
      <c r="B164" s="209"/>
      <c r="C164" s="210"/>
      <c r="D164" s="211" t="s">
        <v>78</v>
      </c>
      <c r="E164" s="223" t="s">
        <v>1304</v>
      </c>
      <c r="F164" s="223" t="s">
        <v>1305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SUM(P165:P181)</f>
        <v>0</v>
      </c>
      <c r="Q164" s="217"/>
      <c r="R164" s="218">
        <f>SUM(R165:R181)</f>
        <v>0.048080000000000005</v>
      </c>
      <c r="S164" s="217"/>
      <c r="T164" s="219">
        <f>SUM(T165:T181)</f>
        <v>0.13600000000000001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92</v>
      </c>
      <c r="AT164" s="221" t="s">
        <v>78</v>
      </c>
      <c r="AU164" s="221" t="s">
        <v>86</v>
      </c>
      <c r="AY164" s="220" t="s">
        <v>156</v>
      </c>
      <c r="BK164" s="222">
        <f>SUM(BK165:BK181)</f>
        <v>0</v>
      </c>
    </row>
    <row r="165" s="2" customFormat="1" ht="24.15" customHeight="1">
      <c r="A165" s="35"/>
      <c r="B165" s="36"/>
      <c r="C165" s="225" t="s">
        <v>216</v>
      </c>
      <c r="D165" s="225" t="s">
        <v>159</v>
      </c>
      <c r="E165" s="226" t="s">
        <v>1306</v>
      </c>
      <c r="F165" s="227" t="s">
        <v>1307</v>
      </c>
      <c r="G165" s="228" t="s">
        <v>182</v>
      </c>
      <c r="H165" s="229">
        <v>42.5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2.0000000000000002E-05</v>
      </c>
      <c r="R165" s="235">
        <f>Q165*H165</f>
        <v>0.00085000000000000006</v>
      </c>
      <c r="S165" s="235">
        <v>0.0032000000000000002</v>
      </c>
      <c r="T165" s="236">
        <f>S165*H165</f>
        <v>0.13600000000000001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1308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1307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25" t="s">
        <v>220</v>
      </c>
      <c r="D167" s="225" t="s">
        <v>159</v>
      </c>
      <c r="E167" s="226" t="s">
        <v>1309</v>
      </c>
      <c r="F167" s="227" t="s">
        <v>1310</v>
      </c>
      <c r="G167" s="228" t="s">
        <v>182</v>
      </c>
      <c r="H167" s="229">
        <v>53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0.00046000000000000001</v>
      </c>
      <c r="R167" s="235">
        <f>Q167*H167</f>
        <v>0.024380000000000002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224</v>
      </c>
      <c r="AT167" s="237" t="s">
        <v>159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1311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1310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 ht="24.15" customHeight="1">
      <c r="A169" s="35"/>
      <c r="B169" s="36"/>
      <c r="C169" s="225" t="s">
        <v>224</v>
      </c>
      <c r="D169" s="225" t="s">
        <v>159</v>
      </c>
      <c r="E169" s="226" t="s">
        <v>1312</v>
      </c>
      <c r="F169" s="227" t="s">
        <v>1313</v>
      </c>
      <c r="G169" s="228" t="s">
        <v>182</v>
      </c>
      <c r="H169" s="229">
        <v>11</v>
      </c>
      <c r="I169" s="230"/>
      <c r="J169" s="231">
        <f>ROUND(I169*H169,2)</f>
        <v>0</v>
      </c>
      <c r="K169" s="232"/>
      <c r="L169" s="41"/>
      <c r="M169" s="233" t="s">
        <v>1</v>
      </c>
      <c r="N169" s="234" t="s">
        <v>47</v>
      </c>
      <c r="O169" s="89"/>
      <c r="P169" s="235">
        <f>O169*H169</f>
        <v>0</v>
      </c>
      <c r="Q169" s="235">
        <v>0.00055000000000000003</v>
      </c>
      <c r="R169" s="235">
        <f>Q169*H169</f>
        <v>0.0060500000000000007</v>
      </c>
      <c r="S169" s="235">
        <v>0</v>
      </c>
      <c r="T169" s="23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7" t="s">
        <v>224</v>
      </c>
      <c r="AT169" s="237" t="s">
        <v>159</v>
      </c>
      <c r="AU169" s="237" t="s">
        <v>92</v>
      </c>
      <c r="AY169" s="14" t="s">
        <v>156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4" t="s">
        <v>164</v>
      </c>
      <c r="BK169" s="238">
        <f>ROUND(I169*H169,2)</f>
        <v>0</v>
      </c>
      <c r="BL169" s="14" t="s">
        <v>224</v>
      </c>
      <c r="BM169" s="237" t="s">
        <v>1314</v>
      </c>
    </row>
    <row r="170" s="2" customFormat="1">
      <c r="A170" s="35"/>
      <c r="B170" s="36"/>
      <c r="C170" s="37"/>
      <c r="D170" s="239" t="s">
        <v>166</v>
      </c>
      <c r="E170" s="37"/>
      <c r="F170" s="240" t="s">
        <v>1313</v>
      </c>
      <c r="G170" s="37"/>
      <c r="H170" s="37"/>
      <c r="I170" s="241"/>
      <c r="J170" s="37"/>
      <c r="K170" s="37"/>
      <c r="L170" s="41"/>
      <c r="M170" s="242"/>
      <c r="N170" s="243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166</v>
      </c>
      <c r="AU170" s="14" t="s">
        <v>92</v>
      </c>
    </row>
    <row r="171" s="2" customFormat="1" ht="24.15" customHeight="1">
      <c r="A171" s="35"/>
      <c r="B171" s="36"/>
      <c r="C171" s="225" t="s">
        <v>231</v>
      </c>
      <c r="D171" s="225" t="s">
        <v>159</v>
      </c>
      <c r="E171" s="226" t="s">
        <v>1315</v>
      </c>
      <c r="F171" s="227" t="s">
        <v>1316</v>
      </c>
      <c r="G171" s="228" t="s">
        <v>182</v>
      </c>
      <c r="H171" s="229">
        <v>6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0.00069999999999999999</v>
      </c>
      <c r="R171" s="235">
        <f>Q171*H171</f>
        <v>0.0041999999999999997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224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224</v>
      </c>
      <c r="BM171" s="237" t="s">
        <v>1317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1316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2" customFormat="1" ht="16.5" customHeight="1">
      <c r="A173" s="35"/>
      <c r="B173" s="36"/>
      <c r="C173" s="225" t="s">
        <v>240</v>
      </c>
      <c r="D173" s="225" t="s">
        <v>159</v>
      </c>
      <c r="E173" s="226" t="s">
        <v>1318</v>
      </c>
      <c r="F173" s="227" t="s">
        <v>1319</v>
      </c>
      <c r="G173" s="228" t="s">
        <v>182</v>
      </c>
      <c r="H173" s="229">
        <v>70</v>
      </c>
      <c r="I173" s="230"/>
      <c r="J173" s="231">
        <f>ROUND(I173*H173,2)</f>
        <v>0</v>
      </c>
      <c r="K173" s="232"/>
      <c r="L173" s="41"/>
      <c r="M173" s="233" t="s">
        <v>1</v>
      </c>
      <c r="N173" s="234" t="s">
        <v>47</v>
      </c>
      <c r="O173" s="89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224</v>
      </c>
      <c r="AT173" s="237" t="s">
        <v>159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1320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1319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 ht="33" customHeight="1">
      <c r="A175" s="35"/>
      <c r="B175" s="36"/>
      <c r="C175" s="225" t="s">
        <v>244</v>
      </c>
      <c r="D175" s="225" t="s">
        <v>159</v>
      </c>
      <c r="E175" s="226" t="s">
        <v>1321</v>
      </c>
      <c r="F175" s="227" t="s">
        <v>1322</v>
      </c>
      <c r="G175" s="228" t="s">
        <v>182</v>
      </c>
      <c r="H175" s="229">
        <v>70</v>
      </c>
      <c r="I175" s="230"/>
      <c r="J175" s="231">
        <f>ROUND(I175*H175,2)</f>
        <v>0</v>
      </c>
      <c r="K175" s="232"/>
      <c r="L175" s="41"/>
      <c r="M175" s="233" t="s">
        <v>1</v>
      </c>
      <c r="N175" s="234" t="s">
        <v>47</v>
      </c>
      <c r="O175" s="89"/>
      <c r="P175" s="235">
        <f>O175*H175</f>
        <v>0</v>
      </c>
      <c r="Q175" s="235">
        <v>0.00018000000000000001</v>
      </c>
      <c r="R175" s="235">
        <f>Q175*H175</f>
        <v>0.0126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224</v>
      </c>
      <c r="AT175" s="237" t="s">
        <v>159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1323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1322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24.15" customHeight="1">
      <c r="A177" s="35"/>
      <c r="B177" s="36"/>
      <c r="C177" s="225" t="s">
        <v>250</v>
      </c>
      <c r="D177" s="225" t="s">
        <v>159</v>
      </c>
      <c r="E177" s="226" t="s">
        <v>1324</v>
      </c>
      <c r="F177" s="227" t="s">
        <v>1325</v>
      </c>
      <c r="G177" s="228" t="s">
        <v>210</v>
      </c>
      <c r="H177" s="229">
        <v>0.048000000000000001</v>
      </c>
      <c r="I177" s="230"/>
      <c r="J177" s="231">
        <f>ROUND(I177*H177,2)</f>
        <v>0</v>
      </c>
      <c r="K177" s="232"/>
      <c r="L177" s="41"/>
      <c r="M177" s="233" t="s">
        <v>1</v>
      </c>
      <c r="N177" s="234" t="s">
        <v>47</v>
      </c>
      <c r="O177" s="89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224</v>
      </c>
      <c r="AT177" s="237" t="s">
        <v>159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1326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1327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16.5" customHeight="1">
      <c r="A179" s="35"/>
      <c r="B179" s="36"/>
      <c r="C179" s="225" t="s">
        <v>7</v>
      </c>
      <c r="D179" s="225" t="s">
        <v>159</v>
      </c>
      <c r="E179" s="226" t="s">
        <v>1328</v>
      </c>
      <c r="F179" s="227" t="s">
        <v>1329</v>
      </c>
      <c r="G179" s="228" t="s">
        <v>1081</v>
      </c>
      <c r="H179" s="229">
        <v>12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1330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1329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>
      <c r="A181" s="35"/>
      <c r="B181" s="36"/>
      <c r="C181" s="37"/>
      <c r="D181" s="239" t="s">
        <v>577</v>
      </c>
      <c r="E181" s="37"/>
      <c r="F181" s="259" t="s">
        <v>1331</v>
      </c>
      <c r="G181" s="37"/>
      <c r="H181" s="37"/>
      <c r="I181" s="241"/>
      <c r="J181" s="37"/>
      <c r="K181" s="37"/>
      <c r="L181" s="41"/>
      <c r="M181" s="242"/>
      <c r="N181" s="243"/>
      <c r="O181" s="89"/>
      <c r="P181" s="89"/>
      <c r="Q181" s="89"/>
      <c r="R181" s="89"/>
      <c r="S181" s="89"/>
      <c r="T181" s="9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577</v>
      </c>
      <c r="AU181" s="14" t="s">
        <v>92</v>
      </c>
    </row>
    <row r="182" s="12" customFormat="1" ht="22.8" customHeight="1">
      <c r="A182" s="12"/>
      <c r="B182" s="209"/>
      <c r="C182" s="210"/>
      <c r="D182" s="211" t="s">
        <v>78</v>
      </c>
      <c r="E182" s="223" t="s">
        <v>1332</v>
      </c>
      <c r="F182" s="223" t="s">
        <v>1333</v>
      </c>
      <c r="G182" s="210"/>
      <c r="H182" s="210"/>
      <c r="I182" s="213"/>
      <c r="J182" s="224">
        <f>BK182</f>
        <v>0</v>
      </c>
      <c r="K182" s="210"/>
      <c r="L182" s="215"/>
      <c r="M182" s="216"/>
      <c r="N182" s="217"/>
      <c r="O182" s="217"/>
      <c r="P182" s="218">
        <f>SUM(P183:P196)</f>
        <v>0</v>
      </c>
      <c r="Q182" s="217"/>
      <c r="R182" s="218">
        <f>SUM(R183:R196)</f>
        <v>0.0076800000000000002</v>
      </c>
      <c r="S182" s="217"/>
      <c r="T182" s="219">
        <f>SUM(T183:T196)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0" t="s">
        <v>92</v>
      </c>
      <c r="AT182" s="221" t="s">
        <v>78</v>
      </c>
      <c r="AU182" s="221" t="s">
        <v>86</v>
      </c>
      <c r="AY182" s="220" t="s">
        <v>156</v>
      </c>
      <c r="BK182" s="222">
        <f>SUM(BK183:BK196)</f>
        <v>0</v>
      </c>
    </row>
    <row r="183" s="2" customFormat="1" ht="24.15" customHeight="1">
      <c r="A183" s="35"/>
      <c r="B183" s="36"/>
      <c r="C183" s="225" t="s">
        <v>260</v>
      </c>
      <c r="D183" s="225" t="s">
        <v>159</v>
      </c>
      <c r="E183" s="226" t="s">
        <v>1334</v>
      </c>
      <c r="F183" s="227" t="s">
        <v>1335</v>
      </c>
      <c r="G183" s="228" t="s">
        <v>283</v>
      </c>
      <c r="H183" s="229">
        <v>5</v>
      </c>
      <c r="I183" s="230"/>
      <c r="J183" s="231">
        <f>ROUND(I183*H183,2)</f>
        <v>0</v>
      </c>
      <c r="K183" s="232"/>
      <c r="L183" s="41"/>
      <c r="M183" s="233" t="s">
        <v>1</v>
      </c>
      <c r="N183" s="234" t="s">
        <v>47</v>
      </c>
      <c r="O183" s="89"/>
      <c r="P183" s="235">
        <f>O183*H183</f>
        <v>0</v>
      </c>
      <c r="Q183" s="235">
        <v>0.00020000000000000001</v>
      </c>
      <c r="R183" s="235">
        <f>Q183*H183</f>
        <v>0.001</v>
      </c>
      <c r="S183" s="235">
        <v>0</v>
      </c>
      <c r="T183" s="23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7" t="s">
        <v>224</v>
      </c>
      <c r="AT183" s="237" t="s">
        <v>159</v>
      </c>
      <c r="AU183" s="237" t="s">
        <v>92</v>
      </c>
      <c r="AY183" s="14" t="s">
        <v>156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4" t="s">
        <v>164</v>
      </c>
      <c r="BK183" s="238">
        <f>ROUND(I183*H183,2)</f>
        <v>0</v>
      </c>
      <c r="BL183" s="14" t="s">
        <v>224</v>
      </c>
      <c r="BM183" s="237" t="s">
        <v>1336</v>
      </c>
    </row>
    <row r="184" s="2" customFormat="1">
      <c r="A184" s="35"/>
      <c r="B184" s="36"/>
      <c r="C184" s="37"/>
      <c r="D184" s="239" t="s">
        <v>166</v>
      </c>
      <c r="E184" s="37"/>
      <c r="F184" s="240" t="s">
        <v>1335</v>
      </c>
      <c r="G184" s="37"/>
      <c r="H184" s="37"/>
      <c r="I184" s="241"/>
      <c r="J184" s="37"/>
      <c r="K184" s="37"/>
      <c r="L184" s="41"/>
      <c r="M184" s="242"/>
      <c r="N184" s="243"/>
      <c r="O184" s="89"/>
      <c r="P184" s="89"/>
      <c r="Q184" s="89"/>
      <c r="R184" s="89"/>
      <c r="S184" s="89"/>
      <c r="T184" s="90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166</v>
      </c>
      <c r="AU184" s="14" t="s">
        <v>92</v>
      </c>
    </row>
    <row r="185" s="2" customFormat="1" ht="24.15" customHeight="1">
      <c r="A185" s="35"/>
      <c r="B185" s="36"/>
      <c r="C185" s="225" t="s">
        <v>264</v>
      </c>
      <c r="D185" s="225" t="s">
        <v>159</v>
      </c>
      <c r="E185" s="226" t="s">
        <v>1337</v>
      </c>
      <c r="F185" s="227" t="s">
        <v>1338</v>
      </c>
      <c r="G185" s="228" t="s">
        <v>283</v>
      </c>
      <c r="H185" s="229">
        <v>1</v>
      </c>
      <c r="I185" s="230"/>
      <c r="J185" s="231">
        <f>ROUND(I185*H185,2)</f>
        <v>0</v>
      </c>
      <c r="K185" s="232"/>
      <c r="L185" s="41"/>
      <c r="M185" s="233" t="s">
        <v>1</v>
      </c>
      <c r="N185" s="234" t="s">
        <v>47</v>
      </c>
      <c r="O185" s="89"/>
      <c r="P185" s="235">
        <f>O185*H185</f>
        <v>0</v>
      </c>
      <c r="Q185" s="235">
        <v>0.00029</v>
      </c>
      <c r="R185" s="235">
        <f>Q185*H185</f>
        <v>0.00029</v>
      </c>
      <c r="S185" s="235">
        <v>0</v>
      </c>
      <c r="T185" s="23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7" t="s">
        <v>224</v>
      </c>
      <c r="AT185" s="237" t="s">
        <v>159</v>
      </c>
      <c r="AU185" s="237" t="s">
        <v>92</v>
      </c>
      <c r="AY185" s="14" t="s">
        <v>156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4" t="s">
        <v>164</v>
      </c>
      <c r="BK185" s="238">
        <f>ROUND(I185*H185,2)</f>
        <v>0</v>
      </c>
      <c r="BL185" s="14" t="s">
        <v>224</v>
      </c>
      <c r="BM185" s="237" t="s">
        <v>1339</v>
      </c>
    </row>
    <row r="186" s="2" customFormat="1">
      <c r="A186" s="35"/>
      <c r="B186" s="36"/>
      <c r="C186" s="37"/>
      <c r="D186" s="239" t="s">
        <v>166</v>
      </c>
      <c r="E186" s="37"/>
      <c r="F186" s="240" t="s">
        <v>1338</v>
      </c>
      <c r="G186" s="37"/>
      <c r="H186" s="37"/>
      <c r="I186" s="241"/>
      <c r="J186" s="37"/>
      <c r="K186" s="37"/>
      <c r="L186" s="41"/>
      <c r="M186" s="242"/>
      <c r="N186" s="243"/>
      <c r="O186" s="89"/>
      <c r="P186" s="89"/>
      <c r="Q186" s="89"/>
      <c r="R186" s="89"/>
      <c r="S186" s="89"/>
      <c r="T186" s="90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92</v>
      </c>
    </row>
    <row r="187" s="2" customFormat="1" ht="21.75" customHeight="1">
      <c r="A187" s="35"/>
      <c r="B187" s="36"/>
      <c r="C187" s="225" t="s">
        <v>268</v>
      </c>
      <c r="D187" s="225" t="s">
        <v>159</v>
      </c>
      <c r="E187" s="226" t="s">
        <v>1340</v>
      </c>
      <c r="F187" s="227" t="s">
        <v>1341</v>
      </c>
      <c r="G187" s="228" t="s">
        <v>283</v>
      </c>
      <c r="H187" s="229">
        <v>3</v>
      </c>
      <c r="I187" s="230"/>
      <c r="J187" s="231">
        <f>ROUND(I187*H187,2)</f>
        <v>0</v>
      </c>
      <c r="K187" s="232"/>
      <c r="L187" s="41"/>
      <c r="M187" s="233" t="s">
        <v>1</v>
      </c>
      <c r="N187" s="234" t="s">
        <v>47</v>
      </c>
      <c r="O187" s="89"/>
      <c r="P187" s="235">
        <f>O187*H187</f>
        <v>0</v>
      </c>
      <c r="Q187" s="235">
        <v>0.00036000000000000002</v>
      </c>
      <c r="R187" s="235">
        <f>Q187*H187</f>
        <v>0.00108</v>
      </c>
      <c r="S187" s="235">
        <v>0</v>
      </c>
      <c r="T187" s="23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7" t="s">
        <v>224</v>
      </c>
      <c r="AT187" s="237" t="s">
        <v>159</v>
      </c>
      <c r="AU187" s="237" t="s">
        <v>92</v>
      </c>
      <c r="AY187" s="14" t="s">
        <v>156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4" t="s">
        <v>164</v>
      </c>
      <c r="BK187" s="238">
        <f>ROUND(I187*H187,2)</f>
        <v>0</v>
      </c>
      <c r="BL187" s="14" t="s">
        <v>224</v>
      </c>
      <c r="BM187" s="237" t="s">
        <v>1342</v>
      </c>
    </row>
    <row r="188" s="2" customFormat="1">
      <c r="A188" s="35"/>
      <c r="B188" s="36"/>
      <c r="C188" s="37"/>
      <c r="D188" s="239" t="s">
        <v>166</v>
      </c>
      <c r="E188" s="37"/>
      <c r="F188" s="240" t="s">
        <v>1341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166</v>
      </c>
      <c r="AU188" s="14" t="s">
        <v>92</v>
      </c>
    </row>
    <row r="189" s="2" customFormat="1" ht="24.15" customHeight="1">
      <c r="A189" s="35"/>
      <c r="B189" s="36"/>
      <c r="C189" s="225" t="s">
        <v>272</v>
      </c>
      <c r="D189" s="225" t="s">
        <v>159</v>
      </c>
      <c r="E189" s="226" t="s">
        <v>1343</v>
      </c>
      <c r="F189" s="227" t="s">
        <v>1344</v>
      </c>
      <c r="G189" s="228" t="s">
        <v>283</v>
      </c>
      <c r="H189" s="229">
        <v>5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0.00085999999999999998</v>
      </c>
      <c r="R189" s="235">
        <f>Q189*H189</f>
        <v>0.0043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1345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1344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2" customFormat="1" ht="24.15" customHeight="1">
      <c r="A191" s="35"/>
      <c r="B191" s="36"/>
      <c r="C191" s="225" t="s">
        <v>276</v>
      </c>
      <c r="D191" s="225" t="s">
        <v>159</v>
      </c>
      <c r="E191" s="226" t="s">
        <v>1346</v>
      </c>
      <c r="F191" s="227" t="s">
        <v>1347</v>
      </c>
      <c r="G191" s="228" t="s">
        <v>283</v>
      </c>
      <c r="H191" s="229">
        <v>1</v>
      </c>
      <c r="I191" s="230"/>
      <c r="J191" s="231">
        <f>ROUND(I191*H191,2)</f>
        <v>0</v>
      </c>
      <c r="K191" s="232"/>
      <c r="L191" s="41"/>
      <c r="M191" s="233" t="s">
        <v>1</v>
      </c>
      <c r="N191" s="234" t="s">
        <v>47</v>
      </c>
      <c r="O191" s="89"/>
      <c r="P191" s="235">
        <f>O191*H191</f>
        <v>0</v>
      </c>
      <c r="Q191" s="235">
        <v>0.00033</v>
      </c>
      <c r="R191" s="235">
        <f>Q191*H191</f>
        <v>0.00033</v>
      </c>
      <c r="S191" s="235">
        <v>0</v>
      </c>
      <c r="T191" s="23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7" t="s">
        <v>224</v>
      </c>
      <c r="AT191" s="237" t="s">
        <v>159</v>
      </c>
      <c r="AU191" s="237" t="s">
        <v>92</v>
      </c>
      <c r="AY191" s="14" t="s">
        <v>156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4" t="s">
        <v>164</v>
      </c>
      <c r="BK191" s="238">
        <f>ROUND(I191*H191,2)</f>
        <v>0</v>
      </c>
      <c r="BL191" s="14" t="s">
        <v>224</v>
      </c>
      <c r="BM191" s="237" t="s">
        <v>1348</v>
      </c>
    </row>
    <row r="192" s="2" customFormat="1">
      <c r="A192" s="35"/>
      <c r="B192" s="36"/>
      <c r="C192" s="37"/>
      <c r="D192" s="239" t="s">
        <v>166</v>
      </c>
      <c r="E192" s="37"/>
      <c r="F192" s="240" t="s">
        <v>1347</v>
      </c>
      <c r="G192" s="37"/>
      <c r="H192" s="37"/>
      <c r="I192" s="241"/>
      <c r="J192" s="37"/>
      <c r="K192" s="37"/>
      <c r="L192" s="41"/>
      <c r="M192" s="242"/>
      <c r="N192" s="243"/>
      <c r="O192" s="89"/>
      <c r="P192" s="89"/>
      <c r="Q192" s="89"/>
      <c r="R192" s="89"/>
      <c r="S192" s="89"/>
      <c r="T192" s="90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166</v>
      </c>
      <c r="AU192" s="14" t="s">
        <v>92</v>
      </c>
    </row>
    <row r="193" s="2" customFormat="1" ht="21.75" customHeight="1">
      <c r="A193" s="35"/>
      <c r="B193" s="36"/>
      <c r="C193" s="225" t="s">
        <v>280</v>
      </c>
      <c r="D193" s="225" t="s">
        <v>159</v>
      </c>
      <c r="E193" s="226" t="s">
        <v>1349</v>
      </c>
      <c r="F193" s="227" t="s">
        <v>1350</v>
      </c>
      <c r="G193" s="228" t="s">
        <v>283</v>
      </c>
      <c r="H193" s="229">
        <v>2</v>
      </c>
      <c r="I193" s="230"/>
      <c r="J193" s="231">
        <f>ROUND(I193*H193,2)</f>
        <v>0</v>
      </c>
      <c r="K193" s="232"/>
      <c r="L193" s="41"/>
      <c r="M193" s="233" t="s">
        <v>1</v>
      </c>
      <c r="N193" s="234" t="s">
        <v>47</v>
      </c>
      <c r="O193" s="89"/>
      <c r="P193" s="235">
        <f>O193*H193</f>
        <v>0</v>
      </c>
      <c r="Q193" s="235">
        <v>0.00034000000000000002</v>
      </c>
      <c r="R193" s="235">
        <f>Q193*H193</f>
        <v>0.00068000000000000005</v>
      </c>
      <c r="S193" s="235">
        <v>0</v>
      </c>
      <c r="T193" s="23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7" t="s">
        <v>224</v>
      </c>
      <c r="AT193" s="237" t="s">
        <v>159</v>
      </c>
      <c r="AU193" s="237" t="s">
        <v>92</v>
      </c>
      <c r="AY193" s="14" t="s">
        <v>156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4" t="s">
        <v>164</v>
      </c>
      <c r="BK193" s="238">
        <f>ROUND(I193*H193,2)</f>
        <v>0</v>
      </c>
      <c r="BL193" s="14" t="s">
        <v>224</v>
      </c>
      <c r="BM193" s="237" t="s">
        <v>1351</v>
      </c>
    </row>
    <row r="194" s="2" customFormat="1">
      <c r="A194" s="35"/>
      <c r="B194" s="36"/>
      <c r="C194" s="37"/>
      <c r="D194" s="239" t="s">
        <v>166</v>
      </c>
      <c r="E194" s="37"/>
      <c r="F194" s="240" t="s">
        <v>1350</v>
      </c>
      <c r="G194" s="37"/>
      <c r="H194" s="37"/>
      <c r="I194" s="241"/>
      <c r="J194" s="37"/>
      <c r="K194" s="37"/>
      <c r="L194" s="41"/>
      <c r="M194" s="242"/>
      <c r="N194" s="243"/>
      <c r="O194" s="89"/>
      <c r="P194" s="89"/>
      <c r="Q194" s="89"/>
      <c r="R194" s="89"/>
      <c r="S194" s="89"/>
      <c r="T194" s="90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166</v>
      </c>
      <c r="AU194" s="14" t="s">
        <v>92</v>
      </c>
    </row>
    <row r="195" s="2" customFormat="1" ht="21.75" customHeight="1">
      <c r="A195" s="35"/>
      <c r="B195" s="36"/>
      <c r="C195" s="225" t="s">
        <v>285</v>
      </c>
      <c r="D195" s="225" t="s">
        <v>159</v>
      </c>
      <c r="E195" s="226" t="s">
        <v>1352</v>
      </c>
      <c r="F195" s="227" t="s">
        <v>1353</v>
      </c>
      <c r="G195" s="228" t="s">
        <v>210</v>
      </c>
      <c r="H195" s="229">
        <v>0.0080000000000000002</v>
      </c>
      <c r="I195" s="230"/>
      <c r="J195" s="231">
        <f>ROUND(I195*H195,2)</f>
        <v>0</v>
      </c>
      <c r="K195" s="232"/>
      <c r="L195" s="41"/>
      <c r="M195" s="233" t="s">
        <v>1</v>
      </c>
      <c r="N195" s="234" t="s">
        <v>47</v>
      </c>
      <c r="O195" s="89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7" t="s">
        <v>224</v>
      </c>
      <c r="AT195" s="237" t="s">
        <v>159</v>
      </c>
      <c r="AU195" s="237" t="s">
        <v>92</v>
      </c>
      <c r="AY195" s="14" t="s">
        <v>156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4" t="s">
        <v>164</v>
      </c>
      <c r="BK195" s="238">
        <f>ROUND(I195*H195,2)</f>
        <v>0</v>
      </c>
      <c r="BL195" s="14" t="s">
        <v>224</v>
      </c>
      <c r="BM195" s="237" t="s">
        <v>1354</v>
      </c>
    </row>
    <row r="196" s="2" customFormat="1">
      <c r="A196" s="35"/>
      <c r="B196" s="36"/>
      <c r="C196" s="37"/>
      <c r="D196" s="239" t="s">
        <v>166</v>
      </c>
      <c r="E196" s="37"/>
      <c r="F196" s="240" t="s">
        <v>1355</v>
      </c>
      <c r="G196" s="37"/>
      <c r="H196" s="37"/>
      <c r="I196" s="241"/>
      <c r="J196" s="37"/>
      <c r="K196" s="37"/>
      <c r="L196" s="41"/>
      <c r="M196" s="242"/>
      <c r="N196" s="243"/>
      <c r="O196" s="89"/>
      <c r="P196" s="89"/>
      <c r="Q196" s="89"/>
      <c r="R196" s="89"/>
      <c r="S196" s="89"/>
      <c r="T196" s="90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166</v>
      </c>
      <c r="AU196" s="14" t="s">
        <v>92</v>
      </c>
    </row>
    <row r="197" s="12" customFormat="1" ht="22.8" customHeight="1">
      <c r="A197" s="12"/>
      <c r="B197" s="209"/>
      <c r="C197" s="210"/>
      <c r="D197" s="211" t="s">
        <v>78</v>
      </c>
      <c r="E197" s="223" t="s">
        <v>1356</v>
      </c>
      <c r="F197" s="223" t="s">
        <v>1357</v>
      </c>
      <c r="G197" s="210"/>
      <c r="H197" s="210"/>
      <c r="I197" s="213"/>
      <c r="J197" s="224">
        <f>BK197</f>
        <v>0</v>
      </c>
      <c r="K197" s="210"/>
      <c r="L197" s="215"/>
      <c r="M197" s="216"/>
      <c r="N197" s="217"/>
      <c r="O197" s="217"/>
      <c r="P197" s="218">
        <f>SUM(P198:P215)</f>
        <v>0</v>
      </c>
      <c r="Q197" s="217"/>
      <c r="R197" s="218">
        <f>SUM(R198:R215)</f>
        <v>0.23799000000000001</v>
      </c>
      <c r="S197" s="217"/>
      <c r="T197" s="219">
        <f>SUM(T198:T215)</f>
        <v>0.2732251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0" t="s">
        <v>92</v>
      </c>
      <c r="AT197" s="221" t="s">
        <v>78</v>
      </c>
      <c r="AU197" s="221" t="s">
        <v>86</v>
      </c>
      <c r="AY197" s="220" t="s">
        <v>156</v>
      </c>
      <c r="BK197" s="222">
        <f>SUM(BK198:BK215)</f>
        <v>0</v>
      </c>
    </row>
    <row r="198" s="2" customFormat="1" ht="16.5" customHeight="1">
      <c r="A198" s="35"/>
      <c r="B198" s="36"/>
      <c r="C198" s="225" t="s">
        <v>289</v>
      </c>
      <c r="D198" s="225" t="s">
        <v>159</v>
      </c>
      <c r="E198" s="226" t="s">
        <v>1358</v>
      </c>
      <c r="F198" s="227" t="s">
        <v>1359</v>
      </c>
      <c r="G198" s="228" t="s">
        <v>162</v>
      </c>
      <c r="H198" s="229">
        <v>24.43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0.01057</v>
      </c>
      <c r="T198" s="236">
        <f>S198*H198</f>
        <v>0.25822509999999999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1360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1359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37.8" customHeight="1">
      <c r="A200" s="35"/>
      <c r="B200" s="36"/>
      <c r="C200" s="225" t="s">
        <v>293</v>
      </c>
      <c r="D200" s="225" t="s">
        <v>159</v>
      </c>
      <c r="E200" s="226" t="s">
        <v>1361</v>
      </c>
      <c r="F200" s="227" t="s">
        <v>1362</v>
      </c>
      <c r="G200" s="228" t="s">
        <v>283</v>
      </c>
      <c r="H200" s="229">
        <v>1</v>
      </c>
      <c r="I200" s="230"/>
      <c r="J200" s="231">
        <f>ROUND(I200*H200,2)</f>
        <v>0</v>
      </c>
      <c r="K200" s="232"/>
      <c r="L200" s="41"/>
      <c r="M200" s="233" t="s">
        <v>1</v>
      </c>
      <c r="N200" s="234" t="s">
        <v>47</v>
      </c>
      <c r="O200" s="89"/>
      <c r="P200" s="235">
        <f>O200*H200</f>
        <v>0</v>
      </c>
      <c r="Q200" s="235">
        <v>0.01035</v>
      </c>
      <c r="R200" s="235">
        <f>Q200*H200</f>
        <v>0.01035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224</v>
      </c>
      <c r="AT200" s="237" t="s">
        <v>159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1363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1362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2" customFormat="1" ht="37.8" customHeight="1">
      <c r="A202" s="35"/>
      <c r="B202" s="36"/>
      <c r="C202" s="225" t="s">
        <v>297</v>
      </c>
      <c r="D202" s="225" t="s">
        <v>159</v>
      </c>
      <c r="E202" s="226" t="s">
        <v>1364</v>
      </c>
      <c r="F202" s="227" t="s">
        <v>1365</v>
      </c>
      <c r="G202" s="228" t="s">
        <v>283</v>
      </c>
      <c r="H202" s="229">
        <v>1</v>
      </c>
      <c r="I202" s="230"/>
      <c r="J202" s="231">
        <f>ROUND(I202*H202,2)</f>
        <v>0</v>
      </c>
      <c r="K202" s="232"/>
      <c r="L202" s="41"/>
      <c r="M202" s="233" t="s">
        <v>1</v>
      </c>
      <c r="N202" s="234" t="s">
        <v>47</v>
      </c>
      <c r="O202" s="89"/>
      <c r="P202" s="235">
        <f>O202*H202</f>
        <v>0</v>
      </c>
      <c r="Q202" s="235">
        <v>0.041320000000000003</v>
      </c>
      <c r="R202" s="235">
        <f>Q202*H202</f>
        <v>0.041320000000000003</v>
      </c>
      <c r="S202" s="235">
        <v>0</v>
      </c>
      <c r="T202" s="23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7" t="s">
        <v>224</v>
      </c>
      <c r="AT202" s="237" t="s">
        <v>159</v>
      </c>
      <c r="AU202" s="237" t="s">
        <v>92</v>
      </c>
      <c r="AY202" s="14" t="s">
        <v>156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4" t="s">
        <v>164</v>
      </c>
      <c r="BK202" s="238">
        <f>ROUND(I202*H202,2)</f>
        <v>0</v>
      </c>
      <c r="BL202" s="14" t="s">
        <v>224</v>
      </c>
      <c r="BM202" s="237" t="s">
        <v>1366</v>
      </c>
    </row>
    <row r="203" s="2" customFormat="1">
      <c r="A203" s="35"/>
      <c r="B203" s="36"/>
      <c r="C203" s="37"/>
      <c r="D203" s="239" t="s">
        <v>166</v>
      </c>
      <c r="E203" s="37"/>
      <c r="F203" s="240" t="s">
        <v>1365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92</v>
      </c>
    </row>
    <row r="204" s="2" customFormat="1" ht="37.8" customHeight="1">
      <c r="A204" s="35"/>
      <c r="B204" s="36"/>
      <c r="C204" s="225" t="s">
        <v>248</v>
      </c>
      <c r="D204" s="225" t="s">
        <v>159</v>
      </c>
      <c r="E204" s="226" t="s">
        <v>1367</v>
      </c>
      <c r="F204" s="227" t="s">
        <v>1368</v>
      </c>
      <c r="G204" s="228" t="s">
        <v>283</v>
      </c>
      <c r="H204" s="229">
        <v>1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0.080320000000000003</v>
      </c>
      <c r="R204" s="235">
        <f>Q204*H204</f>
        <v>0.080320000000000003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1369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1368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24.15" customHeight="1">
      <c r="A206" s="35"/>
      <c r="B206" s="36"/>
      <c r="C206" s="225" t="s">
        <v>307</v>
      </c>
      <c r="D206" s="225" t="s">
        <v>159</v>
      </c>
      <c r="E206" s="226" t="s">
        <v>1370</v>
      </c>
      <c r="F206" s="227" t="s">
        <v>1371</v>
      </c>
      <c r="G206" s="228" t="s">
        <v>283</v>
      </c>
      <c r="H206" s="229">
        <v>1</v>
      </c>
      <c r="I206" s="230"/>
      <c r="J206" s="231">
        <f>ROUND(I206*H206,2)</f>
        <v>0</v>
      </c>
      <c r="K206" s="232"/>
      <c r="L206" s="41"/>
      <c r="M206" s="233" t="s">
        <v>1</v>
      </c>
      <c r="N206" s="234" t="s">
        <v>47</v>
      </c>
      <c r="O206" s="89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224</v>
      </c>
      <c r="AT206" s="237" t="s">
        <v>159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1372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1371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 ht="66.75" customHeight="1">
      <c r="A208" s="35"/>
      <c r="B208" s="36"/>
      <c r="C208" s="244" t="s">
        <v>311</v>
      </c>
      <c r="D208" s="244" t="s">
        <v>245</v>
      </c>
      <c r="E208" s="245" t="s">
        <v>1373</v>
      </c>
      <c r="F208" s="246" t="s">
        <v>1374</v>
      </c>
      <c r="G208" s="247" t="s">
        <v>283</v>
      </c>
      <c r="H208" s="248">
        <v>1</v>
      </c>
      <c r="I208" s="249"/>
      <c r="J208" s="250">
        <f>ROUND(I208*H208,2)</f>
        <v>0</v>
      </c>
      <c r="K208" s="251"/>
      <c r="L208" s="252"/>
      <c r="M208" s="253" t="s">
        <v>1</v>
      </c>
      <c r="N208" s="254" t="s">
        <v>47</v>
      </c>
      <c r="O208" s="89"/>
      <c r="P208" s="235">
        <f>O208*H208</f>
        <v>0</v>
      </c>
      <c r="Q208" s="235">
        <v>0.058000000000000003</v>
      </c>
      <c r="R208" s="235">
        <f>Q208*H208</f>
        <v>0.058000000000000003</v>
      </c>
      <c r="S208" s="235">
        <v>0</v>
      </c>
      <c r="T208" s="23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7" t="s">
        <v>248</v>
      </c>
      <c r="AT208" s="237" t="s">
        <v>245</v>
      </c>
      <c r="AU208" s="237" t="s">
        <v>92</v>
      </c>
      <c r="AY208" s="14" t="s">
        <v>156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4" t="s">
        <v>164</v>
      </c>
      <c r="BK208" s="238">
        <f>ROUND(I208*H208,2)</f>
        <v>0</v>
      </c>
      <c r="BL208" s="14" t="s">
        <v>224</v>
      </c>
      <c r="BM208" s="237" t="s">
        <v>1375</v>
      </c>
    </row>
    <row r="209" s="2" customFormat="1">
      <c r="A209" s="35"/>
      <c r="B209" s="36"/>
      <c r="C209" s="37"/>
      <c r="D209" s="239" t="s">
        <v>166</v>
      </c>
      <c r="E209" s="37"/>
      <c r="F209" s="240" t="s">
        <v>1374</v>
      </c>
      <c r="G209" s="37"/>
      <c r="H209" s="37"/>
      <c r="I209" s="241"/>
      <c r="J209" s="37"/>
      <c r="K209" s="37"/>
      <c r="L209" s="41"/>
      <c r="M209" s="242"/>
      <c r="N209" s="243"/>
      <c r="O209" s="89"/>
      <c r="P209" s="89"/>
      <c r="Q209" s="89"/>
      <c r="R209" s="89"/>
      <c r="S209" s="89"/>
      <c r="T209" s="90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92</v>
      </c>
    </row>
    <row r="210" s="2" customFormat="1" ht="24.15" customHeight="1">
      <c r="A210" s="35"/>
      <c r="B210" s="36"/>
      <c r="C210" s="225" t="s">
        <v>315</v>
      </c>
      <c r="D210" s="225" t="s">
        <v>159</v>
      </c>
      <c r="E210" s="226" t="s">
        <v>1376</v>
      </c>
      <c r="F210" s="227" t="s">
        <v>1377</v>
      </c>
      <c r="G210" s="228" t="s">
        <v>283</v>
      </c>
      <c r="H210" s="229">
        <v>1</v>
      </c>
      <c r="I210" s="230"/>
      <c r="J210" s="231">
        <f>ROUND(I210*H210,2)</f>
        <v>0</v>
      </c>
      <c r="K210" s="232"/>
      <c r="L210" s="41"/>
      <c r="M210" s="233" t="s">
        <v>1</v>
      </c>
      <c r="N210" s="234" t="s">
        <v>47</v>
      </c>
      <c r="O210" s="89"/>
      <c r="P210" s="235">
        <f>O210*H210</f>
        <v>0</v>
      </c>
      <c r="Q210" s="235">
        <v>0.047800000000000002</v>
      </c>
      <c r="R210" s="235">
        <f>Q210*H210</f>
        <v>0.047800000000000002</v>
      </c>
      <c r="S210" s="235">
        <v>0</v>
      </c>
      <c r="T210" s="23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7" t="s">
        <v>224</v>
      </c>
      <c r="AT210" s="237" t="s">
        <v>159</v>
      </c>
      <c r="AU210" s="237" t="s">
        <v>92</v>
      </c>
      <c r="AY210" s="14" t="s">
        <v>156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4" t="s">
        <v>164</v>
      </c>
      <c r="BK210" s="238">
        <f>ROUND(I210*H210,2)</f>
        <v>0</v>
      </c>
      <c r="BL210" s="14" t="s">
        <v>224</v>
      </c>
      <c r="BM210" s="237" t="s">
        <v>1378</v>
      </c>
    </row>
    <row r="211" s="2" customFormat="1">
      <c r="A211" s="35"/>
      <c r="B211" s="36"/>
      <c r="C211" s="37"/>
      <c r="D211" s="239" t="s">
        <v>166</v>
      </c>
      <c r="E211" s="37"/>
      <c r="F211" s="240" t="s">
        <v>1377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166</v>
      </c>
      <c r="AU211" s="14" t="s">
        <v>92</v>
      </c>
    </row>
    <row r="212" s="2" customFormat="1" ht="24.15" customHeight="1">
      <c r="A212" s="35"/>
      <c r="B212" s="36"/>
      <c r="C212" s="225" t="s">
        <v>319</v>
      </c>
      <c r="D212" s="225" t="s">
        <v>159</v>
      </c>
      <c r="E212" s="226" t="s">
        <v>1379</v>
      </c>
      <c r="F212" s="227" t="s">
        <v>1380</v>
      </c>
      <c r="G212" s="228" t="s">
        <v>283</v>
      </c>
      <c r="H212" s="229">
        <v>20</v>
      </c>
      <c r="I212" s="230"/>
      <c r="J212" s="231">
        <f>ROUND(I212*H212,2)</f>
        <v>0</v>
      </c>
      <c r="K212" s="232"/>
      <c r="L212" s="41"/>
      <c r="M212" s="233" t="s">
        <v>1</v>
      </c>
      <c r="N212" s="234" t="s">
        <v>47</v>
      </c>
      <c r="O212" s="89"/>
      <c r="P212" s="235">
        <f>O212*H212</f>
        <v>0</v>
      </c>
      <c r="Q212" s="235">
        <v>1.0000000000000001E-05</v>
      </c>
      <c r="R212" s="235">
        <f>Q212*H212</f>
        <v>0.00020000000000000001</v>
      </c>
      <c r="S212" s="235">
        <v>0.00075000000000000002</v>
      </c>
      <c r="T212" s="236">
        <f>S212*H212</f>
        <v>0.014999999999999999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224</v>
      </c>
      <c r="AT212" s="237" t="s">
        <v>159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1381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1380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24.15" customHeight="1">
      <c r="A214" s="35"/>
      <c r="B214" s="36"/>
      <c r="C214" s="225" t="s">
        <v>323</v>
      </c>
      <c r="D214" s="225" t="s">
        <v>159</v>
      </c>
      <c r="E214" s="226" t="s">
        <v>1382</v>
      </c>
      <c r="F214" s="227" t="s">
        <v>1383</v>
      </c>
      <c r="G214" s="228" t="s">
        <v>210</v>
      </c>
      <c r="H214" s="229">
        <v>0.23799999999999999</v>
      </c>
      <c r="I214" s="230"/>
      <c r="J214" s="231">
        <f>ROUND(I214*H214,2)</f>
        <v>0</v>
      </c>
      <c r="K214" s="232"/>
      <c r="L214" s="41"/>
      <c r="M214" s="233" t="s">
        <v>1</v>
      </c>
      <c r="N214" s="234" t="s">
        <v>47</v>
      </c>
      <c r="O214" s="89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224</v>
      </c>
      <c r="AT214" s="237" t="s">
        <v>159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1384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1385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12" customFormat="1" ht="22.8" customHeight="1">
      <c r="A216" s="12"/>
      <c r="B216" s="209"/>
      <c r="C216" s="210"/>
      <c r="D216" s="211" t="s">
        <v>78</v>
      </c>
      <c r="E216" s="223" t="s">
        <v>1386</v>
      </c>
      <c r="F216" s="223" t="s">
        <v>1387</v>
      </c>
      <c r="G216" s="210"/>
      <c r="H216" s="210"/>
      <c r="I216" s="213"/>
      <c r="J216" s="224">
        <f>BK216</f>
        <v>0</v>
      </c>
      <c r="K216" s="210"/>
      <c r="L216" s="215"/>
      <c r="M216" s="216"/>
      <c r="N216" s="217"/>
      <c r="O216" s="217"/>
      <c r="P216" s="218">
        <f>SUM(P217:P220)</f>
        <v>0</v>
      </c>
      <c r="Q216" s="217"/>
      <c r="R216" s="218">
        <f>SUM(R217:R220)</f>
        <v>0</v>
      </c>
      <c r="S216" s="217"/>
      <c r="T216" s="219">
        <f>SUM(T217:T220)</f>
        <v>0.00132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0" t="s">
        <v>92</v>
      </c>
      <c r="AT216" s="221" t="s">
        <v>78</v>
      </c>
      <c r="AU216" s="221" t="s">
        <v>86</v>
      </c>
      <c r="AY216" s="220" t="s">
        <v>156</v>
      </c>
      <c r="BK216" s="222">
        <f>SUM(BK217:BK220)</f>
        <v>0</v>
      </c>
    </row>
    <row r="217" s="2" customFormat="1" ht="24.15" customHeight="1">
      <c r="A217" s="35"/>
      <c r="B217" s="36"/>
      <c r="C217" s="225" t="s">
        <v>327</v>
      </c>
      <c r="D217" s="225" t="s">
        <v>159</v>
      </c>
      <c r="E217" s="226" t="s">
        <v>1388</v>
      </c>
      <c r="F217" s="227" t="s">
        <v>1389</v>
      </c>
      <c r="G217" s="228" t="s">
        <v>182</v>
      </c>
      <c r="H217" s="229">
        <v>0.29999999999999999</v>
      </c>
      <c r="I217" s="230"/>
      <c r="J217" s="231">
        <f>ROUND(I217*H217,2)</f>
        <v>0</v>
      </c>
      <c r="K217" s="232"/>
      <c r="L217" s="41"/>
      <c r="M217" s="233" t="s">
        <v>1</v>
      </c>
      <c r="N217" s="234" t="s">
        <v>47</v>
      </c>
      <c r="O217" s="89"/>
      <c r="P217" s="235">
        <f>O217*H217</f>
        <v>0</v>
      </c>
      <c r="Q217" s="235">
        <v>0</v>
      </c>
      <c r="R217" s="235">
        <f>Q217*H217</f>
        <v>0</v>
      </c>
      <c r="S217" s="235">
        <v>0.0022000000000000001</v>
      </c>
      <c r="T217" s="236">
        <f>S217*H217</f>
        <v>0.00066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224</v>
      </c>
      <c r="AT217" s="237" t="s">
        <v>159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1390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1389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24.15" customHeight="1">
      <c r="A219" s="35"/>
      <c r="B219" s="36"/>
      <c r="C219" s="225" t="s">
        <v>331</v>
      </c>
      <c r="D219" s="225" t="s">
        <v>159</v>
      </c>
      <c r="E219" s="226" t="s">
        <v>1391</v>
      </c>
      <c r="F219" s="227" t="s">
        <v>1392</v>
      </c>
      <c r="G219" s="228" t="s">
        <v>182</v>
      </c>
      <c r="H219" s="229">
        <v>0.29999999999999999</v>
      </c>
      <c r="I219" s="230"/>
      <c r="J219" s="231">
        <f>ROUND(I219*H219,2)</f>
        <v>0</v>
      </c>
      <c r="K219" s="232"/>
      <c r="L219" s="41"/>
      <c r="M219" s="233" t="s">
        <v>1</v>
      </c>
      <c r="N219" s="234" t="s">
        <v>47</v>
      </c>
      <c r="O219" s="89"/>
      <c r="P219" s="235">
        <f>O219*H219</f>
        <v>0</v>
      </c>
      <c r="Q219" s="235">
        <v>0</v>
      </c>
      <c r="R219" s="235">
        <f>Q219*H219</f>
        <v>0</v>
      </c>
      <c r="S219" s="235">
        <v>0.0022000000000000001</v>
      </c>
      <c r="T219" s="236">
        <f>S219*H219</f>
        <v>0.00066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224</v>
      </c>
      <c r="AT219" s="237" t="s">
        <v>159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1393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1392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12" customFormat="1" ht="22.8" customHeight="1">
      <c r="A221" s="12"/>
      <c r="B221" s="209"/>
      <c r="C221" s="210"/>
      <c r="D221" s="211" t="s">
        <v>78</v>
      </c>
      <c r="E221" s="223" t="s">
        <v>1394</v>
      </c>
      <c r="F221" s="223" t="s">
        <v>1395</v>
      </c>
      <c r="G221" s="210"/>
      <c r="H221" s="210"/>
      <c r="I221" s="213"/>
      <c r="J221" s="224">
        <f>BK221</f>
        <v>0</v>
      </c>
      <c r="K221" s="210"/>
      <c r="L221" s="215"/>
      <c r="M221" s="216"/>
      <c r="N221" s="217"/>
      <c r="O221" s="217"/>
      <c r="P221" s="218">
        <f>SUM(P222:P227)</f>
        <v>0</v>
      </c>
      <c r="Q221" s="217"/>
      <c r="R221" s="218">
        <f>SUM(R222:R227)</f>
        <v>0.0080249999999999991</v>
      </c>
      <c r="S221" s="217"/>
      <c r="T221" s="219">
        <f>SUM(T222:T227)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92</v>
      </c>
      <c r="AT221" s="221" t="s">
        <v>78</v>
      </c>
      <c r="AU221" s="221" t="s">
        <v>86</v>
      </c>
      <c r="AY221" s="220" t="s">
        <v>156</v>
      </c>
      <c r="BK221" s="222">
        <f>SUM(BK222:BK227)</f>
        <v>0</v>
      </c>
    </row>
    <row r="222" s="2" customFormat="1" ht="21.75" customHeight="1">
      <c r="A222" s="35"/>
      <c r="B222" s="36"/>
      <c r="C222" s="225" t="s">
        <v>335</v>
      </c>
      <c r="D222" s="225" t="s">
        <v>159</v>
      </c>
      <c r="E222" s="226" t="s">
        <v>1396</v>
      </c>
      <c r="F222" s="227" t="s">
        <v>1397</v>
      </c>
      <c r="G222" s="228" t="s">
        <v>1398</v>
      </c>
      <c r="H222" s="229">
        <v>7.5</v>
      </c>
      <c r="I222" s="230"/>
      <c r="J222" s="231">
        <f>ROUND(I222*H222,2)</f>
        <v>0</v>
      </c>
      <c r="K222" s="232"/>
      <c r="L222" s="41"/>
      <c r="M222" s="233" t="s">
        <v>1</v>
      </c>
      <c r="N222" s="234" t="s">
        <v>47</v>
      </c>
      <c r="O222" s="89"/>
      <c r="P222" s="235">
        <f>O222*H222</f>
        <v>0</v>
      </c>
      <c r="Q222" s="235">
        <v>6.9999999999999994E-05</v>
      </c>
      <c r="R222" s="235">
        <f>Q222*H222</f>
        <v>0.00052499999999999997</v>
      </c>
      <c r="S222" s="235">
        <v>0</v>
      </c>
      <c r="T222" s="23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7" t="s">
        <v>224</v>
      </c>
      <c r="AT222" s="237" t="s">
        <v>159</v>
      </c>
      <c r="AU222" s="237" t="s">
        <v>92</v>
      </c>
      <c r="AY222" s="14" t="s">
        <v>156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4" t="s">
        <v>164</v>
      </c>
      <c r="BK222" s="238">
        <f>ROUND(I222*H222,2)</f>
        <v>0</v>
      </c>
      <c r="BL222" s="14" t="s">
        <v>224</v>
      </c>
      <c r="BM222" s="237" t="s">
        <v>1399</v>
      </c>
    </row>
    <row r="223" s="2" customFormat="1">
      <c r="A223" s="35"/>
      <c r="B223" s="36"/>
      <c r="C223" s="37"/>
      <c r="D223" s="239" t="s">
        <v>166</v>
      </c>
      <c r="E223" s="37"/>
      <c r="F223" s="240" t="s">
        <v>1397</v>
      </c>
      <c r="G223" s="37"/>
      <c r="H223" s="37"/>
      <c r="I223" s="241"/>
      <c r="J223" s="37"/>
      <c r="K223" s="37"/>
      <c r="L223" s="41"/>
      <c r="M223" s="242"/>
      <c r="N223" s="243"/>
      <c r="O223" s="89"/>
      <c r="P223" s="89"/>
      <c r="Q223" s="89"/>
      <c r="R223" s="89"/>
      <c r="S223" s="89"/>
      <c r="T223" s="90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166</v>
      </c>
      <c r="AU223" s="14" t="s">
        <v>92</v>
      </c>
    </row>
    <row r="224" s="2" customFormat="1" ht="16.5" customHeight="1">
      <c r="A224" s="35"/>
      <c r="B224" s="36"/>
      <c r="C224" s="244" t="s">
        <v>339</v>
      </c>
      <c r="D224" s="244" t="s">
        <v>245</v>
      </c>
      <c r="E224" s="245" t="s">
        <v>1400</v>
      </c>
      <c r="F224" s="246" t="s">
        <v>1401</v>
      </c>
      <c r="G224" s="247" t="s">
        <v>1398</v>
      </c>
      <c r="H224" s="248">
        <v>7.5</v>
      </c>
      <c r="I224" s="249"/>
      <c r="J224" s="250">
        <f>ROUND(I224*H224,2)</f>
        <v>0</v>
      </c>
      <c r="K224" s="251"/>
      <c r="L224" s="252"/>
      <c r="M224" s="253" t="s">
        <v>1</v>
      </c>
      <c r="N224" s="254" t="s">
        <v>47</v>
      </c>
      <c r="O224" s="89"/>
      <c r="P224" s="235">
        <f>O224*H224</f>
        <v>0</v>
      </c>
      <c r="Q224" s="235">
        <v>0.001</v>
      </c>
      <c r="R224" s="235">
        <f>Q224*H224</f>
        <v>0.0074999999999999997</v>
      </c>
      <c r="S224" s="235">
        <v>0</v>
      </c>
      <c r="T224" s="23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7" t="s">
        <v>248</v>
      </c>
      <c r="AT224" s="237" t="s">
        <v>245</v>
      </c>
      <c r="AU224" s="237" t="s">
        <v>92</v>
      </c>
      <c r="AY224" s="14" t="s">
        <v>156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4" t="s">
        <v>164</v>
      </c>
      <c r="BK224" s="238">
        <f>ROUND(I224*H224,2)</f>
        <v>0</v>
      </c>
      <c r="BL224" s="14" t="s">
        <v>224</v>
      </c>
      <c r="BM224" s="237" t="s">
        <v>1402</v>
      </c>
    </row>
    <row r="225" s="2" customFormat="1">
      <c r="A225" s="35"/>
      <c r="B225" s="36"/>
      <c r="C225" s="37"/>
      <c r="D225" s="239" t="s">
        <v>166</v>
      </c>
      <c r="E225" s="37"/>
      <c r="F225" s="240" t="s">
        <v>1401</v>
      </c>
      <c r="G225" s="37"/>
      <c r="H225" s="37"/>
      <c r="I225" s="241"/>
      <c r="J225" s="37"/>
      <c r="K225" s="37"/>
      <c r="L225" s="41"/>
      <c r="M225" s="242"/>
      <c r="N225" s="243"/>
      <c r="O225" s="89"/>
      <c r="P225" s="89"/>
      <c r="Q225" s="89"/>
      <c r="R225" s="89"/>
      <c r="S225" s="89"/>
      <c r="T225" s="90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166</v>
      </c>
      <c r="AU225" s="14" t="s">
        <v>92</v>
      </c>
    </row>
    <row r="226" s="2" customFormat="1" ht="24.15" customHeight="1">
      <c r="A226" s="35"/>
      <c r="B226" s="36"/>
      <c r="C226" s="225" t="s">
        <v>344</v>
      </c>
      <c r="D226" s="225" t="s">
        <v>159</v>
      </c>
      <c r="E226" s="226" t="s">
        <v>1403</v>
      </c>
      <c r="F226" s="227" t="s">
        <v>1404</v>
      </c>
      <c r="G226" s="228" t="s">
        <v>210</v>
      </c>
      <c r="H226" s="229">
        <v>0.0080000000000000002</v>
      </c>
      <c r="I226" s="230"/>
      <c r="J226" s="231">
        <f>ROUND(I226*H226,2)</f>
        <v>0</v>
      </c>
      <c r="K226" s="232"/>
      <c r="L226" s="41"/>
      <c r="M226" s="233" t="s">
        <v>1</v>
      </c>
      <c r="N226" s="234" t="s">
        <v>47</v>
      </c>
      <c r="O226" s="89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7" t="s">
        <v>224</v>
      </c>
      <c r="AT226" s="237" t="s">
        <v>159</v>
      </c>
      <c r="AU226" s="237" t="s">
        <v>92</v>
      </c>
      <c r="AY226" s="14" t="s">
        <v>156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4" t="s">
        <v>164</v>
      </c>
      <c r="BK226" s="238">
        <f>ROUND(I226*H226,2)</f>
        <v>0</v>
      </c>
      <c r="BL226" s="14" t="s">
        <v>224</v>
      </c>
      <c r="BM226" s="237" t="s">
        <v>1405</v>
      </c>
    </row>
    <row r="227" s="2" customFormat="1">
      <c r="A227" s="35"/>
      <c r="B227" s="36"/>
      <c r="C227" s="37"/>
      <c r="D227" s="239" t="s">
        <v>166</v>
      </c>
      <c r="E227" s="37"/>
      <c r="F227" s="240" t="s">
        <v>1406</v>
      </c>
      <c r="G227" s="37"/>
      <c r="H227" s="37"/>
      <c r="I227" s="241"/>
      <c r="J227" s="37"/>
      <c r="K227" s="37"/>
      <c r="L227" s="41"/>
      <c r="M227" s="242"/>
      <c r="N227" s="243"/>
      <c r="O227" s="89"/>
      <c r="P227" s="89"/>
      <c r="Q227" s="89"/>
      <c r="R227" s="89"/>
      <c r="S227" s="89"/>
      <c r="T227" s="90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166</v>
      </c>
      <c r="AU227" s="14" t="s">
        <v>92</v>
      </c>
    </row>
    <row r="228" s="12" customFormat="1" ht="22.8" customHeight="1">
      <c r="A228" s="12"/>
      <c r="B228" s="209"/>
      <c r="C228" s="210"/>
      <c r="D228" s="211" t="s">
        <v>78</v>
      </c>
      <c r="E228" s="223" t="s">
        <v>1407</v>
      </c>
      <c r="F228" s="223" t="s">
        <v>1408</v>
      </c>
      <c r="G228" s="210"/>
      <c r="H228" s="210"/>
      <c r="I228" s="213"/>
      <c r="J228" s="224">
        <f>BK228</f>
        <v>0</v>
      </c>
      <c r="K228" s="210"/>
      <c r="L228" s="215"/>
      <c r="M228" s="216"/>
      <c r="N228" s="217"/>
      <c r="O228" s="217"/>
      <c r="P228" s="218">
        <f>SUM(P229:P234)</f>
        <v>0</v>
      </c>
      <c r="Q228" s="217"/>
      <c r="R228" s="218">
        <f>SUM(R229:R234)</f>
        <v>0.00037999999999999997</v>
      </c>
      <c r="S228" s="217"/>
      <c r="T228" s="219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0" t="s">
        <v>92</v>
      </c>
      <c r="AT228" s="221" t="s">
        <v>78</v>
      </c>
      <c r="AU228" s="221" t="s">
        <v>86</v>
      </c>
      <c r="AY228" s="220" t="s">
        <v>156</v>
      </c>
      <c r="BK228" s="222">
        <f>SUM(BK229:BK234)</f>
        <v>0</v>
      </c>
    </row>
    <row r="229" s="2" customFormat="1" ht="24.15" customHeight="1">
      <c r="A229" s="35"/>
      <c r="B229" s="36"/>
      <c r="C229" s="225" t="s">
        <v>349</v>
      </c>
      <c r="D229" s="225" t="s">
        <v>159</v>
      </c>
      <c r="E229" s="226" t="s">
        <v>1409</v>
      </c>
      <c r="F229" s="227" t="s">
        <v>1410</v>
      </c>
      <c r="G229" s="228" t="s">
        <v>162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0.00013999999999999999</v>
      </c>
      <c r="R229" s="235">
        <f>Q229*H229</f>
        <v>0.00013999999999999999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1411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1410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25" t="s">
        <v>356</v>
      </c>
      <c r="D231" s="225" t="s">
        <v>159</v>
      </c>
      <c r="E231" s="226" t="s">
        <v>1412</v>
      </c>
      <c r="F231" s="227" t="s">
        <v>1413</v>
      </c>
      <c r="G231" s="228" t="s">
        <v>162</v>
      </c>
      <c r="H231" s="229">
        <v>1</v>
      </c>
      <c r="I231" s="230"/>
      <c r="J231" s="231">
        <f>ROUND(I231*H231,2)</f>
        <v>0</v>
      </c>
      <c r="K231" s="232"/>
      <c r="L231" s="41"/>
      <c r="M231" s="233" t="s">
        <v>1</v>
      </c>
      <c r="N231" s="234" t="s">
        <v>47</v>
      </c>
      <c r="O231" s="89"/>
      <c r="P231" s="235">
        <f>O231*H231</f>
        <v>0</v>
      </c>
      <c r="Q231" s="235">
        <v>0.00012</v>
      </c>
      <c r="R231" s="235">
        <f>Q231*H231</f>
        <v>0.00012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224</v>
      </c>
      <c r="AT231" s="237" t="s">
        <v>159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1414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1413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25" t="s">
        <v>360</v>
      </c>
      <c r="D233" s="225" t="s">
        <v>159</v>
      </c>
      <c r="E233" s="226" t="s">
        <v>1415</v>
      </c>
      <c r="F233" s="227" t="s">
        <v>1416</v>
      </c>
      <c r="G233" s="228" t="s">
        <v>162</v>
      </c>
      <c r="H233" s="229">
        <v>1</v>
      </c>
      <c r="I233" s="230"/>
      <c r="J233" s="231">
        <f>ROUND(I233*H233,2)</f>
        <v>0</v>
      </c>
      <c r="K233" s="232"/>
      <c r="L233" s="41"/>
      <c r="M233" s="233" t="s">
        <v>1</v>
      </c>
      <c r="N233" s="234" t="s">
        <v>47</v>
      </c>
      <c r="O233" s="89"/>
      <c r="P233" s="235">
        <f>O233*H233</f>
        <v>0</v>
      </c>
      <c r="Q233" s="235">
        <v>0.00012</v>
      </c>
      <c r="R233" s="235">
        <f>Q233*H233</f>
        <v>0.00012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224</v>
      </c>
      <c r="AT233" s="237" t="s">
        <v>159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1417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1416</v>
      </c>
      <c r="G234" s="37"/>
      <c r="H234" s="37"/>
      <c r="I234" s="241"/>
      <c r="J234" s="37"/>
      <c r="K234" s="37"/>
      <c r="L234" s="41"/>
      <c r="M234" s="255"/>
      <c r="N234" s="256"/>
      <c r="O234" s="257"/>
      <c r="P234" s="257"/>
      <c r="Q234" s="257"/>
      <c r="R234" s="257"/>
      <c r="S234" s="257"/>
      <c r="T234" s="258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6.96" customHeight="1">
      <c r="A235" s="35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41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sheet="1" autoFilter="0" formatColumns="0" formatRows="0" objects="1" scenarios="1" spinCount="100000" saltValue="im2ixg2LloYldXu6gldD7Gwb1QdaGsrDmy+eqLhDfBNrMPML0p4Fsv/8wV3rcAyIcIuoKJ0sAiCn9aH+oxN9BQ==" hashValue="DhcDfDZfV9lDuuA6uKh+I+k2PgaH7nMKVrolg+i1LWg+aO+vXnM3HeKGbu4YLHBNBqzh4YyibNSG99LNChSALw==" algorithmName="SHA-512" password="CC35"/>
  <autoFilter ref="C130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120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1418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ROUND(J126,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ROUND((SUM(BE126:BE168)),  2)</f>
        <v>0</v>
      </c>
      <c r="G35" s="35"/>
      <c r="H35" s="35"/>
      <c r="I35" s="162">
        <v>0.20999999999999999</v>
      </c>
      <c r="J35" s="161">
        <f>ROUND(((SUM(BE126:BE168))*I35),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ROUND((SUM(BF126:BF168)),  2)</f>
        <v>0</v>
      </c>
      <c r="G36" s="35"/>
      <c r="H36" s="35"/>
      <c r="I36" s="162">
        <v>0.12</v>
      </c>
      <c r="J36" s="161">
        <f>ROUND(((SUM(BF126:BF168))*I36),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ROUND((SUM(BG126:BG168)),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ROUND((SUM(BH126:BH168)),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ROUND((SUM(BI126:BI168)),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120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05 - NTL rozvod plynu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J126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133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1419</v>
      </c>
      <c r="E100" s="194"/>
      <c r="F100" s="194"/>
      <c r="G100" s="194"/>
      <c r="H100" s="194"/>
      <c r="I100" s="194"/>
      <c r="J100" s="195">
        <f>J128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527</v>
      </c>
      <c r="E101" s="189"/>
      <c r="F101" s="189"/>
      <c r="G101" s="189"/>
      <c r="H101" s="189"/>
      <c r="I101" s="189"/>
      <c r="J101" s="190">
        <f>J155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1420</v>
      </c>
      <c r="E102" s="194"/>
      <c r="F102" s="194"/>
      <c r="G102" s="194"/>
      <c r="H102" s="194"/>
      <c r="I102" s="194"/>
      <c r="J102" s="195">
        <f>J156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1421</v>
      </c>
      <c r="E103" s="194"/>
      <c r="F103" s="194"/>
      <c r="G103" s="194"/>
      <c r="H103" s="194"/>
      <c r="I103" s="194"/>
      <c r="J103" s="195">
        <f>J159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529</v>
      </c>
      <c r="E104" s="189"/>
      <c r="F104" s="189"/>
      <c r="G104" s="189"/>
      <c r="H104" s="189"/>
      <c r="I104" s="189"/>
      <c r="J104" s="190">
        <f>J162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1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1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141</v>
      </c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Běšiny ON - oprava bytové části</v>
      </c>
      <c r="F114" s="29"/>
      <c r="G114" s="29"/>
      <c r="H114" s="29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119</v>
      </c>
      <c r="D115" s="19"/>
      <c r="E115" s="19"/>
      <c r="F115" s="19"/>
      <c r="G115" s="19"/>
      <c r="H115" s="19"/>
      <c r="I115" s="19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81" t="s">
        <v>120</v>
      </c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121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4" t="str">
        <f>E11</f>
        <v>PS 05 - NTL rozvod plynu</v>
      </c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Běšiny 31, 33901 Klatovy</v>
      </c>
      <c r="G120" s="37"/>
      <c r="H120" s="37"/>
      <c r="I120" s="29" t="s">
        <v>22</v>
      </c>
      <c r="J120" s="77" t="str">
        <f>IF(J14="","",J14)</f>
        <v>30. 9. 2023</v>
      </c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29" t="s">
        <v>24</v>
      </c>
      <c r="D122" s="37"/>
      <c r="E122" s="37"/>
      <c r="F122" s="24" t="str">
        <f>E17</f>
        <v>Správa železnic, s.o.,Dlážděná 1003/7, Praha 1</v>
      </c>
      <c r="G122" s="37"/>
      <c r="H122" s="37"/>
      <c r="I122" s="29" t="s">
        <v>32</v>
      </c>
      <c r="J122" s="33" t="str">
        <f>E23</f>
        <v>SILETI CZ s.r.o.,Novovysočanská 2746/1, Praha 3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40.05" customHeight="1">
      <c r="A123" s="35"/>
      <c r="B123" s="36"/>
      <c r="C123" s="29" t="s">
        <v>30</v>
      </c>
      <c r="D123" s="37"/>
      <c r="E123" s="37"/>
      <c r="F123" s="24" t="str">
        <f>IF(E20="","",E20)</f>
        <v>Vyplň údaj</v>
      </c>
      <c r="G123" s="37"/>
      <c r="H123" s="37"/>
      <c r="I123" s="29" t="s">
        <v>37</v>
      </c>
      <c r="J123" s="33" t="str">
        <f>E26</f>
        <v>SILETI CZ s.r.o.,Novovysočanská 2746/1, Praha 3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97"/>
      <c r="B125" s="198"/>
      <c r="C125" s="199" t="s">
        <v>142</v>
      </c>
      <c r="D125" s="200" t="s">
        <v>64</v>
      </c>
      <c r="E125" s="200" t="s">
        <v>60</v>
      </c>
      <c r="F125" s="200" t="s">
        <v>61</v>
      </c>
      <c r="G125" s="200" t="s">
        <v>143</v>
      </c>
      <c r="H125" s="200" t="s">
        <v>144</v>
      </c>
      <c r="I125" s="200" t="s">
        <v>145</v>
      </c>
      <c r="J125" s="201" t="s">
        <v>125</v>
      </c>
      <c r="K125" s="202" t="s">
        <v>146</v>
      </c>
      <c r="L125" s="203"/>
      <c r="M125" s="98" t="s">
        <v>1</v>
      </c>
      <c r="N125" s="99" t="s">
        <v>43</v>
      </c>
      <c r="O125" s="99" t="s">
        <v>147</v>
      </c>
      <c r="P125" s="99" t="s">
        <v>148</v>
      </c>
      <c r="Q125" s="99" t="s">
        <v>149</v>
      </c>
      <c r="R125" s="99" t="s">
        <v>150</v>
      </c>
      <c r="S125" s="99" t="s">
        <v>151</v>
      </c>
      <c r="T125" s="100" t="s">
        <v>152</v>
      </c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</row>
    <row r="126" s="2" customFormat="1" ht="22.8" customHeight="1">
      <c r="A126" s="35"/>
      <c r="B126" s="36"/>
      <c r="C126" s="105" t="s">
        <v>153</v>
      </c>
      <c r="D126" s="37"/>
      <c r="E126" s="37"/>
      <c r="F126" s="37"/>
      <c r="G126" s="37"/>
      <c r="H126" s="37"/>
      <c r="I126" s="37"/>
      <c r="J126" s="204">
        <f>BK126</f>
        <v>0</v>
      </c>
      <c r="K126" s="37"/>
      <c r="L126" s="41"/>
      <c r="M126" s="101"/>
      <c r="N126" s="205"/>
      <c r="O126" s="102"/>
      <c r="P126" s="206">
        <f>P127+P155+P162</f>
        <v>0</v>
      </c>
      <c r="Q126" s="102"/>
      <c r="R126" s="206">
        <f>R127+R155+R162</f>
        <v>0.013079999999999998</v>
      </c>
      <c r="S126" s="102"/>
      <c r="T126" s="207">
        <f>T127+T155+T162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78</v>
      </c>
      <c r="AU126" s="14" t="s">
        <v>127</v>
      </c>
      <c r="BK126" s="208">
        <f>BK127+BK155+BK162</f>
        <v>0</v>
      </c>
    </row>
    <row r="127" s="12" customFormat="1" ht="25.92" customHeight="1">
      <c r="A127" s="12"/>
      <c r="B127" s="209"/>
      <c r="C127" s="210"/>
      <c r="D127" s="211" t="s">
        <v>78</v>
      </c>
      <c r="E127" s="212" t="s">
        <v>236</v>
      </c>
      <c r="F127" s="212" t="s">
        <v>237</v>
      </c>
      <c r="G127" s="210"/>
      <c r="H127" s="210"/>
      <c r="I127" s="213"/>
      <c r="J127" s="214">
        <f>BK127</f>
        <v>0</v>
      </c>
      <c r="K127" s="210"/>
      <c r="L127" s="215"/>
      <c r="M127" s="216"/>
      <c r="N127" s="217"/>
      <c r="O127" s="217"/>
      <c r="P127" s="218">
        <f>P128</f>
        <v>0</v>
      </c>
      <c r="Q127" s="217"/>
      <c r="R127" s="218">
        <f>R128</f>
        <v>0.013079999999999998</v>
      </c>
      <c r="S127" s="217"/>
      <c r="T127" s="219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92</v>
      </c>
      <c r="AT127" s="221" t="s">
        <v>78</v>
      </c>
      <c r="AU127" s="221" t="s">
        <v>79</v>
      </c>
      <c r="AY127" s="220" t="s">
        <v>156</v>
      </c>
      <c r="BK127" s="222">
        <f>BK128</f>
        <v>0</v>
      </c>
    </row>
    <row r="128" s="12" customFormat="1" ht="22.8" customHeight="1">
      <c r="A128" s="12"/>
      <c r="B128" s="209"/>
      <c r="C128" s="210"/>
      <c r="D128" s="211" t="s">
        <v>78</v>
      </c>
      <c r="E128" s="223" t="s">
        <v>1422</v>
      </c>
      <c r="F128" s="223" t="s">
        <v>1423</v>
      </c>
      <c r="G128" s="210"/>
      <c r="H128" s="210"/>
      <c r="I128" s="213"/>
      <c r="J128" s="224">
        <f>BK128</f>
        <v>0</v>
      </c>
      <c r="K128" s="210"/>
      <c r="L128" s="215"/>
      <c r="M128" s="216"/>
      <c r="N128" s="217"/>
      <c r="O128" s="217"/>
      <c r="P128" s="218">
        <f>SUM(P129:P154)</f>
        <v>0</v>
      </c>
      <c r="Q128" s="217"/>
      <c r="R128" s="218">
        <f>SUM(R129:R154)</f>
        <v>0.013079999999999998</v>
      </c>
      <c r="S128" s="217"/>
      <c r="T128" s="219">
        <f>SUM(T129:T154)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92</v>
      </c>
      <c r="AT128" s="221" t="s">
        <v>78</v>
      </c>
      <c r="AU128" s="221" t="s">
        <v>86</v>
      </c>
      <c r="AY128" s="220" t="s">
        <v>156</v>
      </c>
      <c r="BK128" s="222">
        <f>SUM(BK129:BK154)</f>
        <v>0</v>
      </c>
    </row>
    <row r="129" s="2" customFormat="1" ht="16.5" customHeight="1">
      <c r="A129" s="35"/>
      <c r="B129" s="36"/>
      <c r="C129" s="225" t="s">
        <v>86</v>
      </c>
      <c r="D129" s="225" t="s">
        <v>159</v>
      </c>
      <c r="E129" s="226" t="s">
        <v>1424</v>
      </c>
      <c r="F129" s="227" t="s">
        <v>1425</v>
      </c>
      <c r="G129" s="228" t="s">
        <v>182</v>
      </c>
      <c r="H129" s="229">
        <v>1</v>
      </c>
      <c r="I129" s="230"/>
      <c r="J129" s="231">
        <f>ROUND(I129*H129,2)</f>
        <v>0</v>
      </c>
      <c r="K129" s="232"/>
      <c r="L129" s="41"/>
      <c r="M129" s="233" t="s">
        <v>1</v>
      </c>
      <c r="N129" s="234" t="s">
        <v>47</v>
      </c>
      <c r="O129" s="89"/>
      <c r="P129" s="235">
        <f>O129*H129</f>
        <v>0</v>
      </c>
      <c r="Q129" s="235">
        <v>0.0025600000000000002</v>
      </c>
      <c r="R129" s="235">
        <f>Q129*H129</f>
        <v>0.0025600000000000002</v>
      </c>
      <c r="S129" s="235">
        <v>0</v>
      </c>
      <c r="T129" s="23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7" t="s">
        <v>224</v>
      </c>
      <c r="AT129" s="237" t="s">
        <v>159</v>
      </c>
      <c r="AU129" s="237" t="s">
        <v>92</v>
      </c>
      <c r="AY129" s="14" t="s">
        <v>156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4" t="s">
        <v>164</v>
      </c>
      <c r="BK129" s="238">
        <f>ROUND(I129*H129,2)</f>
        <v>0</v>
      </c>
      <c r="BL129" s="14" t="s">
        <v>224</v>
      </c>
      <c r="BM129" s="237" t="s">
        <v>1426</v>
      </c>
    </row>
    <row r="130" s="2" customFormat="1">
      <c r="A130" s="35"/>
      <c r="B130" s="36"/>
      <c r="C130" s="37"/>
      <c r="D130" s="239" t="s">
        <v>166</v>
      </c>
      <c r="E130" s="37"/>
      <c r="F130" s="240" t="s">
        <v>1425</v>
      </c>
      <c r="G130" s="37"/>
      <c r="H130" s="37"/>
      <c r="I130" s="241"/>
      <c r="J130" s="37"/>
      <c r="K130" s="37"/>
      <c r="L130" s="41"/>
      <c r="M130" s="242"/>
      <c r="N130" s="243"/>
      <c r="O130" s="89"/>
      <c r="P130" s="89"/>
      <c r="Q130" s="89"/>
      <c r="R130" s="89"/>
      <c r="S130" s="89"/>
      <c r="T130" s="90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166</v>
      </c>
      <c r="AU130" s="14" t="s">
        <v>92</v>
      </c>
    </row>
    <row r="131" s="2" customFormat="1" ht="24.15" customHeight="1">
      <c r="A131" s="35"/>
      <c r="B131" s="36"/>
      <c r="C131" s="225" t="s">
        <v>92</v>
      </c>
      <c r="D131" s="225" t="s">
        <v>159</v>
      </c>
      <c r="E131" s="226" t="s">
        <v>1427</v>
      </c>
      <c r="F131" s="227" t="s">
        <v>1316</v>
      </c>
      <c r="G131" s="228" t="s">
        <v>182</v>
      </c>
      <c r="H131" s="229">
        <v>0.5</v>
      </c>
      <c r="I131" s="230"/>
      <c r="J131" s="231">
        <f>ROUND(I131*H131,2)</f>
        <v>0</v>
      </c>
      <c r="K131" s="232"/>
      <c r="L131" s="41"/>
      <c r="M131" s="233" t="s">
        <v>1</v>
      </c>
      <c r="N131" s="234" t="s">
        <v>47</v>
      </c>
      <c r="O131" s="89"/>
      <c r="P131" s="235">
        <f>O131*H131</f>
        <v>0</v>
      </c>
      <c r="Q131" s="235">
        <v>0.00069999999999999999</v>
      </c>
      <c r="R131" s="235">
        <f>Q131*H131</f>
        <v>0.00035</v>
      </c>
      <c r="S131" s="235">
        <v>0</v>
      </c>
      <c r="T131" s="23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7" t="s">
        <v>224</v>
      </c>
      <c r="AT131" s="237" t="s">
        <v>159</v>
      </c>
      <c r="AU131" s="237" t="s">
        <v>92</v>
      </c>
      <c r="AY131" s="14" t="s">
        <v>156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4" t="s">
        <v>164</v>
      </c>
      <c r="BK131" s="238">
        <f>ROUND(I131*H131,2)</f>
        <v>0</v>
      </c>
      <c r="BL131" s="14" t="s">
        <v>224</v>
      </c>
      <c r="BM131" s="237" t="s">
        <v>1428</v>
      </c>
    </row>
    <row r="132" s="2" customFormat="1">
      <c r="A132" s="35"/>
      <c r="B132" s="36"/>
      <c r="C132" s="37"/>
      <c r="D132" s="239" t="s">
        <v>166</v>
      </c>
      <c r="E132" s="37"/>
      <c r="F132" s="240" t="s">
        <v>1316</v>
      </c>
      <c r="G132" s="37"/>
      <c r="H132" s="37"/>
      <c r="I132" s="241"/>
      <c r="J132" s="37"/>
      <c r="K132" s="37"/>
      <c r="L132" s="41"/>
      <c r="M132" s="242"/>
      <c r="N132" s="243"/>
      <c r="O132" s="89"/>
      <c r="P132" s="89"/>
      <c r="Q132" s="89"/>
      <c r="R132" s="89"/>
      <c r="S132" s="89"/>
      <c r="T132" s="90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166</v>
      </c>
      <c r="AU132" s="14" t="s">
        <v>92</v>
      </c>
    </row>
    <row r="133" s="2" customFormat="1" ht="24.15" customHeight="1">
      <c r="A133" s="35"/>
      <c r="B133" s="36"/>
      <c r="C133" s="225" t="s">
        <v>170</v>
      </c>
      <c r="D133" s="225" t="s">
        <v>159</v>
      </c>
      <c r="E133" s="226" t="s">
        <v>1429</v>
      </c>
      <c r="F133" s="227" t="s">
        <v>1430</v>
      </c>
      <c r="G133" s="228" t="s">
        <v>182</v>
      </c>
      <c r="H133" s="229">
        <v>7</v>
      </c>
      <c r="I133" s="230"/>
      <c r="J133" s="231">
        <f>ROUND(I133*H133,2)</f>
        <v>0</v>
      </c>
      <c r="K133" s="232"/>
      <c r="L133" s="41"/>
      <c r="M133" s="233" t="s">
        <v>1</v>
      </c>
      <c r="N133" s="234" t="s">
        <v>47</v>
      </c>
      <c r="O133" s="89"/>
      <c r="P133" s="235">
        <f>O133*H133</f>
        <v>0</v>
      </c>
      <c r="Q133" s="235">
        <v>0.00124</v>
      </c>
      <c r="R133" s="235">
        <f>Q133*H133</f>
        <v>0.0086800000000000002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224</v>
      </c>
      <c r="AT133" s="237" t="s">
        <v>159</v>
      </c>
      <c r="AU133" s="237" t="s">
        <v>92</v>
      </c>
      <c r="AY133" s="14" t="s">
        <v>156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164</v>
      </c>
      <c r="BK133" s="238">
        <f>ROUND(I133*H133,2)</f>
        <v>0</v>
      </c>
      <c r="BL133" s="14" t="s">
        <v>224</v>
      </c>
      <c r="BM133" s="237" t="s">
        <v>1431</v>
      </c>
    </row>
    <row r="134" s="2" customFormat="1">
      <c r="A134" s="35"/>
      <c r="B134" s="36"/>
      <c r="C134" s="37"/>
      <c r="D134" s="239" t="s">
        <v>166</v>
      </c>
      <c r="E134" s="37"/>
      <c r="F134" s="240" t="s">
        <v>1430</v>
      </c>
      <c r="G134" s="37"/>
      <c r="H134" s="37"/>
      <c r="I134" s="241"/>
      <c r="J134" s="37"/>
      <c r="K134" s="37"/>
      <c r="L134" s="41"/>
      <c r="M134" s="242"/>
      <c r="N134" s="243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166</v>
      </c>
      <c r="AU134" s="14" t="s">
        <v>92</v>
      </c>
    </row>
    <row r="135" s="2" customFormat="1" ht="21.75" customHeight="1">
      <c r="A135" s="35"/>
      <c r="B135" s="36"/>
      <c r="C135" s="244" t="s">
        <v>163</v>
      </c>
      <c r="D135" s="244" t="s">
        <v>245</v>
      </c>
      <c r="E135" s="245" t="s">
        <v>1432</v>
      </c>
      <c r="F135" s="246" t="s">
        <v>1433</v>
      </c>
      <c r="G135" s="247" t="s">
        <v>283</v>
      </c>
      <c r="H135" s="248">
        <v>7</v>
      </c>
      <c r="I135" s="249"/>
      <c r="J135" s="250">
        <f>ROUND(I135*H135,2)</f>
        <v>0</v>
      </c>
      <c r="K135" s="251"/>
      <c r="L135" s="252"/>
      <c r="M135" s="253" t="s">
        <v>1</v>
      </c>
      <c r="N135" s="254" t="s">
        <v>47</v>
      </c>
      <c r="O135" s="89"/>
      <c r="P135" s="235">
        <f>O135*H135</f>
        <v>0</v>
      </c>
      <c r="Q135" s="235">
        <v>5.0000000000000002E-05</v>
      </c>
      <c r="R135" s="235">
        <f>Q135*H135</f>
        <v>0.00035</v>
      </c>
      <c r="S135" s="235">
        <v>0</v>
      </c>
      <c r="T135" s="23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7" t="s">
        <v>248</v>
      </c>
      <c r="AT135" s="237" t="s">
        <v>245</v>
      </c>
      <c r="AU135" s="237" t="s">
        <v>92</v>
      </c>
      <c r="AY135" s="14" t="s">
        <v>156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4" t="s">
        <v>164</v>
      </c>
      <c r="BK135" s="238">
        <f>ROUND(I135*H135,2)</f>
        <v>0</v>
      </c>
      <c r="BL135" s="14" t="s">
        <v>224</v>
      </c>
      <c r="BM135" s="237" t="s">
        <v>1434</v>
      </c>
    </row>
    <row r="136" s="2" customFormat="1">
      <c r="A136" s="35"/>
      <c r="B136" s="36"/>
      <c r="C136" s="37"/>
      <c r="D136" s="239" t="s">
        <v>166</v>
      </c>
      <c r="E136" s="37"/>
      <c r="F136" s="240" t="s">
        <v>1433</v>
      </c>
      <c r="G136" s="37"/>
      <c r="H136" s="37"/>
      <c r="I136" s="241"/>
      <c r="J136" s="37"/>
      <c r="K136" s="37"/>
      <c r="L136" s="41"/>
      <c r="M136" s="242"/>
      <c r="N136" s="243"/>
      <c r="O136" s="89"/>
      <c r="P136" s="89"/>
      <c r="Q136" s="89"/>
      <c r="R136" s="89"/>
      <c r="S136" s="89"/>
      <c r="T136" s="90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166</v>
      </c>
      <c r="AU136" s="14" t="s">
        <v>92</v>
      </c>
    </row>
    <row r="137" s="2" customFormat="1" ht="16.5" customHeight="1">
      <c r="A137" s="35"/>
      <c r="B137" s="36"/>
      <c r="C137" s="244" t="s">
        <v>164</v>
      </c>
      <c r="D137" s="244" t="s">
        <v>245</v>
      </c>
      <c r="E137" s="245" t="s">
        <v>1435</v>
      </c>
      <c r="F137" s="246" t="s">
        <v>1436</v>
      </c>
      <c r="G137" s="247" t="s">
        <v>283</v>
      </c>
      <c r="H137" s="248">
        <v>1</v>
      </c>
      <c r="I137" s="249"/>
      <c r="J137" s="250">
        <f>ROUND(I137*H137,2)</f>
        <v>0</v>
      </c>
      <c r="K137" s="251"/>
      <c r="L137" s="252"/>
      <c r="M137" s="253" t="s">
        <v>1</v>
      </c>
      <c r="N137" s="254" t="s">
        <v>47</v>
      </c>
      <c r="O137" s="89"/>
      <c r="P137" s="235">
        <f>O137*H137</f>
        <v>0</v>
      </c>
      <c r="Q137" s="235">
        <v>3.0000000000000001E-05</v>
      </c>
      <c r="R137" s="235">
        <f>Q137*H137</f>
        <v>3.0000000000000001E-05</v>
      </c>
      <c r="S137" s="235">
        <v>0</v>
      </c>
      <c r="T137" s="23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7" t="s">
        <v>248</v>
      </c>
      <c r="AT137" s="237" t="s">
        <v>245</v>
      </c>
      <c r="AU137" s="237" t="s">
        <v>92</v>
      </c>
      <c r="AY137" s="14" t="s">
        <v>156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4" t="s">
        <v>164</v>
      </c>
      <c r="BK137" s="238">
        <f>ROUND(I137*H137,2)</f>
        <v>0</v>
      </c>
      <c r="BL137" s="14" t="s">
        <v>224</v>
      </c>
      <c r="BM137" s="237" t="s">
        <v>1437</v>
      </c>
    </row>
    <row r="138" s="2" customFormat="1">
      <c r="A138" s="35"/>
      <c r="B138" s="36"/>
      <c r="C138" s="37"/>
      <c r="D138" s="239" t="s">
        <v>166</v>
      </c>
      <c r="E138" s="37"/>
      <c r="F138" s="240" t="s">
        <v>1436</v>
      </c>
      <c r="G138" s="37"/>
      <c r="H138" s="37"/>
      <c r="I138" s="241"/>
      <c r="J138" s="37"/>
      <c r="K138" s="37"/>
      <c r="L138" s="41"/>
      <c r="M138" s="242"/>
      <c r="N138" s="243"/>
      <c r="O138" s="89"/>
      <c r="P138" s="89"/>
      <c r="Q138" s="89"/>
      <c r="R138" s="89"/>
      <c r="S138" s="89"/>
      <c r="T138" s="90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166</v>
      </c>
      <c r="AU138" s="14" t="s">
        <v>92</v>
      </c>
    </row>
    <row r="139" s="2" customFormat="1" ht="24.15" customHeight="1">
      <c r="A139" s="35"/>
      <c r="B139" s="36"/>
      <c r="C139" s="225" t="s">
        <v>157</v>
      </c>
      <c r="D139" s="225" t="s">
        <v>159</v>
      </c>
      <c r="E139" s="226" t="s">
        <v>1438</v>
      </c>
      <c r="F139" s="227" t="s">
        <v>1439</v>
      </c>
      <c r="G139" s="228" t="s">
        <v>283</v>
      </c>
      <c r="H139" s="229">
        <v>4</v>
      </c>
      <c r="I139" s="230"/>
      <c r="J139" s="231">
        <f>ROUND(I139*H139,2)</f>
        <v>0</v>
      </c>
      <c r="K139" s="232"/>
      <c r="L139" s="41"/>
      <c r="M139" s="233" t="s">
        <v>1</v>
      </c>
      <c r="N139" s="234" t="s">
        <v>47</v>
      </c>
      <c r="O139" s="89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7" t="s">
        <v>224</v>
      </c>
      <c r="AT139" s="237" t="s">
        <v>159</v>
      </c>
      <c r="AU139" s="237" t="s">
        <v>92</v>
      </c>
      <c r="AY139" s="14" t="s">
        <v>156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4" t="s">
        <v>164</v>
      </c>
      <c r="BK139" s="238">
        <f>ROUND(I139*H139,2)</f>
        <v>0</v>
      </c>
      <c r="BL139" s="14" t="s">
        <v>224</v>
      </c>
      <c r="BM139" s="237" t="s">
        <v>1440</v>
      </c>
    </row>
    <row r="140" s="2" customFormat="1">
      <c r="A140" s="35"/>
      <c r="B140" s="36"/>
      <c r="C140" s="37"/>
      <c r="D140" s="239" t="s">
        <v>166</v>
      </c>
      <c r="E140" s="37"/>
      <c r="F140" s="240" t="s">
        <v>1439</v>
      </c>
      <c r="G140" s="37"/>
      <c r="H140" s="37"/>
      <c r="I140" s="241"/>
      <c r="J140" s="37"/>
      <c r="K140" s="37"/>
      <c r="L140" s="41"/>
      <c r="M140" s="242"/>
      <c r="N140" s="243"/>
      <c r="O140" s="89"/>
      <c r="P140" s="89"/>
      <c r="Q140" s="89"/>
      <c r="R140" s="89"/>
      <c r="S140" s="89"/>
      <c r="T140" s="90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166</v>
      </c>
      <c r="AU140" s="14" t="s">
        <v>92</v>
      </c>
    </row>
    <row r="141" s="2" customFormat="1" ht="24.15" customHeight="1">
      <c r="A141" s="35"/>
      <c r="B141" s="36"/>
      <c r="C141" s="244" t="s">
        <v>186</v>
      </c>
      <c r="D141" s="244" t="s">
        <v>245</v>
      </c>
      <c r="E141" s="245" t="s">
        <v>1441</v>
      </c>
      <c r="F141" s="246" t="s">
        <v>1442</v>
      </c>
      <c r="G141" s="247" t="s">
        <v>283</v>
      </c>
      <c r="H141" s="248">
        <v>1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47</v>
      </c>
      <c r="O141" s="89"/>
      <c r="P141" s="235">
        <f>O141*H141</f>
        <v>0</v>
      </c>
      <c r="Q141" s="235">
        <v>0.00038000000000000002</v>
      </c>
      <c r="R141" s="235">
        <f>Q141*H141</f>
        <v>0.00038000000000000002</v>
      </c>
      <c r="S141" s="235">
        <v>0</v>
      </c>
      <c r="T141" s="23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7" t="s">
        <v>248</v>
      </c>
      <c r="AT141" s="237" t="s">
        <v>245</v>
      </c>
      <c r="AU141" s="237" t="s">
        <v>92</v>
      </c>
      <c r="AY141" s="14" t="s">
        <v>156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4" t="s">
        <v>164</v>
      </c>
      <c r="BK141" s="238">
        <f>ROUND(I141*H141,2)</f>
        <v>0</v>
      </c>
      <c r="BL141" s="14" t="s">
        <v>224</v>
      </c>
      <c r="BM141" s="237" t="s">
        <v>1443</v>
      </c>
    </row>
    <row r="142" s="2" customFormat="1">
      <c r="A142" s="35"/>
      <c r="B142" s="36"/>
      <c r="C142" s="37"/>
      <c r="D142" s="239" t="s">
        <v>166</v>
      </c>
      <c r="E142" s="37"/>
      <c r="F142" s="240" t="s">
        <v>1442</v>
      </c>
      <c r="G142" s="37"/>
      <c r="H142" s="37"/>
      <c r="I142" s="241"/>
      <c r="J142" s="37"/>
      <c r="K142" s="37"/>
      <c r="L142" s="41"/>
      <c r="M142" s="242"/>
      <c r="N142" s="243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166</v>
      </c>
      <c r="AU142" s="14" t="s">
        <v>92</v>
      </c>
    </row>
    <row r="143" s="2" customFormat="1" ht="21.75" customHeight="1">
      <c r="A143" s="35"/>
      <c r="B143" s="36"/>
      <c r="C143" s="244" t="s">
        <v>190</v>
      </c>
      <c r="D143" s="244" t="s">
        <v>245</v>
      </c>
      <c r="E143" s="245" t="s">
        <v>1444</v>
      </c>
      <c r="F143" s="246" t="s">
        <v>1445</v>
      </c>
      <c r="G143" s="247" t="s">
        <v>283</v>
      </c>
      <c r="H143" s="248">
        <v>1</v>
      </c>
      <c r="I143" s="249"/>
      <c r="J143" s="250">
        <f>ROUND(I143*H143,2)</f>
        <v>0</v>
      </c>
      <c r="K143" s="251"/>
      <c r="L143" s="252"/>
      <c r="M143" s="253" t="s">
        <v>1</v>
      </c>
      <c r="N143" s="254" t="s">
        <v>47</v>
      </c>
      <c r="O143" s="89"/>
      <c r="P143" s="235">
        <f>O143*H143</f>
        <v>0</v>
      </c>
      <c r="Q143" s="235">
        <v>3.0000000000000001E-05</v>
      </c>
      <c r="R143" s="235">
        <f>Q143*H143</f>
        <v>3.0000000000000001E-05</v>
      </c>
      <c r="S143" s="235">
        <v>0</v>
      </c>
      <c r="T143" s="23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7" t="s">
        <v>248</v>
      </c>
      <c r="AT143" s="237" t="s">
        <v>245</v>
      </c>
      <c r="AU143" s="237" t="s">
        <v>92</v>
      </c>
      <c r="AY143" s="14" t="s">
        <v>156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4" t="s">
        <v>164</v>
      </c>
      <c r="BK143" s="238">
        <f>ROUND(I143*H143,2)</f>
        <v>0</v>
      </c>
      <c r="BL143" s="14" t="s">
        <v>224</v>
      </c>
      <c r="BM143" s="237" t="s">
        <v>1446</v>
      </c>
    </row>
    <row r="144" s="2" customFormat="1">
      <c r="A144" s="35"/>
      <c r="B144" s="36"/>
      <c r="C144" s="37"/>
      <c r="D144" s="239" t="s">
        <v>166</v>
      </c>
      <c r="E144" s="37"/>
      <c r="F144" s="240" t="s">
        <v>1445</v>
      </c>
      <c r="G144" s="37"/>
      <c r="H144" s="37"/>
      <c r="I144" s="241"/>
      <c r="J144" s="37"/>
      <c r="K144" s="37"/>
      <c r="L144" s="41"/>
      <c r="M144" s="242"/>
      <c r="N144" s="243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166</v>
      </c>
      <c r="AU144" s="14" t="s">
        <v>92</v>
      </c>
    </row>
    <row r="145" s="2" customFormat="1" ht="21.75" customHeight="1">
      <c r="A145" s="35"/>
      <c r="B145" s="36"/>
      <c r="C145" s="244" t="s">
        <v>184</v>
      </c>
      <c r="D145" s="244" t="s">
        <v>245</v>
      </c>
      <c r="E145" s="245" t="s">
        <v>1447</v>
      </c>
      <c r="F145" s="246" t="s">
        <v>1448</v>
      </c>
      <c r="G145" s="247" t="s">
        <v>182</v>
      </c>
      <c r="H145" s="248">
        <v>1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47</v>
      </c>
      <c r="O145" s="89"/>
      <c r="P145" s="235">
        <f>O145*H145</f>
        <v>0</v>
      </c>
      <c r="Q145" s="235">
        <v>0.00059999999999999995</v>
      </c>
      <c r="R145" s="235">
        <f>Q145*H145</f>
        <v>0.00059999999999999995</v>
      </c>
      <c r="S145" s="235">
        <v>0</v>
      </c>
      <c r="T145" s="23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7" t="s">
        <v>248</v>
      </c>
      <c r="AT145" s="237" t="s">
        <v>245</v>
      </c>
      <c r="AU145" s="237" t="s">
        <v>92</v>
      </c>
      <c r="AY145" s="14" t="s">
        <v>156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4" t="s">
        <v>164</v>
      </c>
      <c r="BK145" s="238">
        <f>ROUND(I145*H145,2)</f>
        <v>0</v>
      </c>
      <c r="BL145" s="14" t="s">
        <v>224</v>
      </c>
      <c r="BM145" s="237" t="s">
        <v>1449</v>
      </c>
    </row>
    <row r="146" s="2" customFormat="1">
      <c r="A146" s="35"/>
      <c r="B146" s="36"/>
      <c r="C146" s="37"/>
      <c r="D146" s="239" t="s">
        <v>166</v>
      </c>
      <c r="E146" s="37"/>
      <c r="F146" s="240" t="s">
        <v>1448</v>
      </c>
      <c r="G146" s="37"/>
      <c r="H146" s="37"/>
      <c r="I146" s="241"/>
      <c r="J146" s="37"/>
      <c r="K146" s="37"/>
      <c r="L146" s="41"/>
      <c r="M146" s="242"/>
      <c r="N146" s="243"/>
      <c r="O146" s="89"/>
      <c r="P146" s="89"/>
      <c r="Q146" s="89"/>
      <c r="R146" s="89"/>
      <c r="S146" s="89"/>
      <c r="T146" s="9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166</v>
      </c>
      <c r="AU146" s="14" t="s">
        <v>92</v>
      </c>
    </row>
    <row r="147" s="2" customFormat="1" ht="24.15" customHeight="1">
      <c r="A147" s="35"/>
      <c r="B147" s="36"/>
      <c r="C147" s="244" t="s">
        <v>198</v>
      </c>
      <c r="D147" s="244" t="s">
        <v>245</v>
      </c>
      <c r="E147" s="245" t="s">
        <v>1450</v>
      </c>
      <c r="F147" s="246" t="s">
        <v>1451</v>
      </c>
      <c r="G147" s="247" t="s">
        <v>283</v>
      </c>
      <c r="H147" s="248">
        <v>1</v>
      </c>
      <c r="I147" s="249"/>
      <c r="J147" s="250">
        <f>ROUND(I147*H147,2)</f>
        <v>0</v>
      </c>
      <c r="K147" s="251"/>
      <c r="L147" s="252"/>
      <c r="M147" s="253" t="s">
        <v>1</v>
      </c>
      <c r="N147" s="254" t="s">
        <v>47</v>
      </c>
      <c r="O147" s="89"/>
      <c r="P147" s="235">
        <f>O147*H147</f>
        <v>0</v>
      </c>
      <c r="Q147" s="235">
        <v>5.0000000000000002E-05</v>
      </c>
      <c r="R147" s="235">
        <f>Q147*H147</f>
        <v>5.0000000000000002E-05</v>
      </c>
      <c r="S147" s="235">
        <v>0</v>
      </c>
      <c r="T147" s="23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7" t="s">
        <v>248</v>
      </c>
      <c r="AT147" s="237" t="s">
        <v>245</v>
      </c>
      <c r="AU147" s="237" t="s">
        <v>92</v>
      </c>
      <c r="AY147" s="14" t="s">
        <v>156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4" t="s">
        <v>164</v>
      </c>
      <c r="BK147" s="238">
        <f>ROUND(I147*H147,2)</f>
        <v>0</v>
      </c>
      <c r="BL147" s="14" t="s">
        <v>224</v>
      </c>
      <c r="BM147" s="237" t="s">
        <v>1452</v>
      </c>
    </row>
    <row r="148" s="2" customFormat="1">
      <c r="A148" s="35"/>
      <c r="B148" s="36"/>
      <c r="C148" s="37"/>
      <c r="D148" s="239" t="s">
        <v>166</v>
      </c>
      <c r="E148" s="37"/>
      <c r="F148" s="240" t="s">
        <v>1451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166</v>
      </c>
      <c r="AU148" s="14" t="s">
        <v>92</v>
      </c>
    </row>
    <row r="149" s="2" customFormat="1" ht="24.15" customHeight="1">
      <c r="A149" s="35"/>
      <c r="B149" s="36"/>
      <c r="C149" s="225" t="s">
        <v>202</v>
      </c>
      <c r="D149" s="225" t="s">
        <v>159</v>
      </c>
      <c r="E149" s="226" t="s">
        <v>1453</v>
      </c>
      <c r="F149" s="227" t="s">
        <v>1454</v>
      </c>
      <c r="G149" s="228" t="s">
        <v>283</v>
      </c>
      <c r="H149" s="229">
        <v>1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224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224</v>
      </c>
      <c r="BM149" s="237" t="s">
        <v>1455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1454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1.75" customHeight="1">
      <c r="A151" s="35"/>
      <c r="B151" s="36"/>
      <c r="C151" s="244" t="s">
        <v>8</v>
      </c>
      <c r="D151" s="244" t="s">
        <v>245</v>
      </c>
      <c r="E151" s="245" t="s">
        <v>1456</v>
      </c>
      <c r="F151" s="246" t="s">
        <v>1457</v>
      </c>
      <c r="G151" s="247" t="s">
        <v>283</v>
      </c>
      <c r="H151" s="248">
        <v>1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47</v>
      </c>
      <c r="O151" s="89"/>
      <c r="P151" s="235">
        <f>O151*H151</f>
        <v>0</v>
      </c>
      <c r="Q151" s="235">
        <v>5.0000000000000002E-05</v>
      </c>
      <c r="R151" s="235">
        <f>Q151*H151</f>
        <v>5.0000000000000002E-05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248</v>
      </c>
      <c r="AT151" s="237" t="s">
        <v>245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224</v>
      </c>
      <c r="BM151" s="237" t="s">
        <v>1458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1457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24.15" customHeight="1">
      <c r="A153" s="35"/>
      <c r="B153" s="36"/>
      <c r="C153" s="225" t="s">
        <v>212</v>
      </c>
      <c r="D153" s="225" t="s">
        <v>159</v>
      </c>
      <c r="E153" s="226" t="s">
        <v>1459</v>
      </c>
      <c r="F153" s="227" t="s">
        <v>1460</v>
      </c>
      <c r="G153" s="228" t="s">
        <v>210</v>
      </c>
      <c r="H153" s="229">
        <v>0.012999999999999999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224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224</v>
      </c>
      <c r="BM153" s="237" t="s">
        <v>1461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1462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12" customFormat="1" ht="25.92" customHeight="1">
      <c r="A155" s="12"/>
      <c r="B155" s="209"/>
      <c r="C155" s="210"/>
      <c r="D155" s="211" t="s">
        <v>78</v>
      </c>
      <c r="E155" s="212" t="s">
        <v>245</v>
      </c>
      <c r="F155" s="212" t="s">
        <v>991</v>
      </c>
      <c r="G155" s="210"/>
      <c r="H155" s="210"/>
      <c r="I155" s="213"/>
      <c r="J155" s="214">
        <f>BK155</f>
        <v>0</v>
      </c>
      <c r="K155" s="210"/>
      <c r="L155" s="215"/>
      <c r="M155" s="216"/>
      <c r="N155" s="217"/>
      <c r="O155" s="217"/>
      <c r="P155" s="218">
        <f>P156+P159</f>
        <v>0</v>
      </c>
      <c r="Q155" s="217"/>
      <c r="R155" s="218">
        <f>R156+R159</f>
        <v>0</v>
      </c>
      <c r="S155" s="217"/>
      <c r="T155" s="219">
        <f>T156+T159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170</v>
      </c>
      <c r="AT155" s="221" t="s">
        <v>78</v>
      </c>
      <c r="AU155" s="221" t="s">
        <v>79</v>
      </c>
      <c r="AY155" s="220" t="s">
        <v>156</v>
      </c>
      <c r="BK155" s="222">
        <f>BK156+BK159</f>
        <v>0</v>
      </c>
    </row>
    <row r="156" s="12" customFormat="1" ht="22.8" customHeight="1">
      <c r="A156" s="12"/>
      <c r="B156" s="209"/>
      <c r="C156" s="210"/>
      <c r="D156" s="211" t="s">
        <v>78</v>
      </c>
      <c r="E156" s="223" t="s">
        <v>1463</v>
      </c>
      <c r="F156" s="223" t="s">
        <v>1464</v>
      </c>
      <c r="G156" s="210"/>
      <c r="H156" s="210"/>
      <c r="I156" s="213"/>
      <c r="J156" s="224">
        <f>BK156</f>
        <v>0</v>
      </c>
      <c r="K156" s="210"/>
      <c r="L156" s="215"/>
      <c r="M156" s="216"/>
      <c r="N156" s="217"/>
      <c r="O156" s="217"/>
      <c r="P156" s="218">
        <f>SUM(P157:P158)</f>
        <v>0</v>
      </c>
      <c r="Q156" s="217"/>
      <c r="R156" s="218">
        <f>SUM(R157:R158)</f>
        <v>0</v>
      </c>
      <c r="S156" s="217"/>
      <c r="T156" s="219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170</v>
      </c>
      <c r="AT156" s="221" t="s">
        <v>78</v>
      </c>
      <c r="AU156" s="221" t="s">
        <v>86</v>
      </c>
      <c r="AY156" s="220" t="s">
        <v>156</v>
      </c>
      <c r="BK156" s="222">
        <f>SUM(BK157:BK158)</f>
        <v>0</v>
      </c>
    </row>
    <row r="157" s="2" customFormat="1" ht="24.15" customHeight="1">
      <c r="A157" s="35"/>
      <c r="B157" s="36"/>
      <c r="C157" s="225" t="s">
        <v>216</v>
      </c>
      <c r="D157" s="225" t="s">
        <v>159</v>
      </c>
      <c r="E157" s="226" t="s">
        <v>1465</v>
      </c>
      <c r="F157" s="227" t="s">
        <v>1466</v>
      </c>
      <c r="G157" s="228" t="s">
        <v>182</v>
      </c>
      <c r="H157" s="229">
        <v>7.5</v>
      </c>
      <c r="I157" s="230"/>
      <c r="J157" s="231">
        <f>ROUND(I157*H157,2)</f>
        <v>0</v>
      </c>
      <c r="K157" s="232"/>
      <c r="L157" s="41"/>
      <c r="M157" s="233" t="s">
        <v>1</v>
      </c>
      <c r="N157" s="234" t="s">
        <v>47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7" t="s">
        <v>439</v>
      </c>
      <c r="AT157" s="237" t="s">
        <v>159</v>
      </c>
      <c r="AU157" s="237" t="s">
        <v>92</v>
      </c>
      <c r="AY157" s="14" t="s">
        <v>156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4" t="s">
        <v>164</v>
      </c>
      <c r="BK157" s="238">
        <f>ROUND(I157*H157,2)</f>
        <v>0</v>
      </c>
      <c r="BL157" s="14" t="s">
        <v>439</v>
      </c>
      <c r="BM157" s="237" t="s">
        <v>1467</v>
      </c>
    </row>
    <row r="158" s="2" customFormat="1">
      <c r="A158" s="35"/>
      <c r="B158" s="36"/>
      <c r="C158" s="37"/>
      <c r="D158" s="239" t="s">
        <v>166</v>
      </c>
      <c r="E158" s="37"/>
      <c r="F158" s="240" t="s">
        <v>1466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166</v>
      </c>
      <c r="AU158" s="14" t="s">
        <v>92</v>
      </c>
    </row>
    <row r="159" s="12" customFormat="1" ht="22.8" customHeight="1">
      <c r="A159" s="12"/>
      <c r="B159" s="209"/>
      <c r="C159" s="210"/>
      <c r="D159" s="211" t="s">
        <v>78</v>
      </c>
      <c r="E159" s="223" t="s">
        <v>1468</v>
      </c>
      <c r="F159" s="223" t="s">
        <v>1469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SUM(P160:P161)</f>
        <v>0</v>
      </c>
      <c r="Q159" s="217"/>
      <c r="R159" s="218">
        <f>SUM(R160:R161)</f>
        <v>0</v>
      </c>
      <c r="S159" s="217"/>
      <c r="T159" s="219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170</v>
      </c>
      <c r="AT159" s="221" t="s">
        <v>78</v>
      </c>
      <c r="AU159" s="221" t="s">
        <v>86</v>
      </c>
      <c r="AY159" s="220" t="s">
        <v>156</v>
      </c>
      <c r="BK159" s="222">
        <f>SUM(BK160:BK161)</f>
        <v>0</v>
      </c>
    </row>
    <row r="160" s="2" customFormat="1" ht="16.5" customHeight="1">
      <c r="A160" s="35"/>
      <c r="B160" s="36"/>
      <c r="C160" s="225" t="s">
        <v>220</v>
      </c>
      <c r="D160" s="225" t="s">
        <v>159</v>
      </c>
      <c r="E160" s="226" t="s">
        <v>1470</v>
      </c>
      <c r="F160" s="227" t="s">
        <v>1471</v>
      </c>
      <c r="G160" s="228" t="s">
        <v>1472</v>
      </c>
      <c r="H160" s="229">
        <v>1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439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439</v>
      </c>
      <c r="BM160" s="237" t="s">
        <v>1473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1471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12" customFormat="1" ht="25.92" customHeight="1">
      <c r="A162" s="12"/>
      <c r="B162" s="209"/>
      <c r="C162" s="210"/>
      <c r="D162" s="211" t="s">
        <v>78</v>
      </c>
      <c r="E162" s="212" t="s">
        <v>1076</v>
      </c>
      <c r="F162" s="212" t="s">
        <v>1077</v>
      </c>
      <c r="G162" s="210"/>
      <c r="H162" s="210"/>
      <c r="I162" s="213"/>
      <c r="J162" s="214">
        <f>BK162</f>
        <v>0</v>
      </c>
      <c r="K162" s="210"/>
      <c r="L162" s="215"/>
      <c r="M162" s="216"/>
      <c r="N162" s="217"/>
      <c r="O162" s="217"/>
      <c r="P162" s="218">
        <f>SUM(P163:P168)</f>
        <v>0</v>
      </c>
      <c r="Q162" s="217"/>
      <c r="R162" s="218">
        <f>SUM(R163:R168)</f>
        <v>0</v>
      </c>
      <c r="S162" s="217"/>
      <c r="T162" s="219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163</v>
      </c>
      <c r="AT162" s="221" t="s">
        <v>78</v>
      </c>
      <c r="AU162" s="221" t="s">
        <v>79</v>
      </c>
      <c r="AY162" s="220" t="s">
        <v>156</v>
      </c>
      <c r="BK162" s="222">
        <f>SUM(BK163:BK168)</f>
        <v>0</v>
      </c>
    </row>
    <row r="163" s="2" customFormat="1" ht="16.5" customHeight="1">
      <c r="A163" s="35"/>
      <c r="B163" s="36"/>
      <c r="C163" s="225" t="s">
        <v>224</v>
      </c>
      <c r="D163" s="225" t="s">
        <v>159</v>
      </c>
      <c r="E163" s="226" t="s">
        <v>1474</v>
      </c>
      <c r="F163" s="227" t="s">
        <v>1475</v>
      </c>
      <c r="G163" s="228" t="s">
        <v>1081</v>
      </c>
      <c r="H163" s="229">
        <v>4</v>
      </c>
      <c r="I163" s="230"/>
      <c r="J163" s="231">
        <f>ROUND(I163*H163,2)</f>
        <v>0</v>
      </c>
      <c r="K163" s="232"/>
      <c r="L163" s="41"/>
      <c r="M163" s="233" t="s">
        <v>1</v>
      </c>
      <c r="N163" s="234" t="s">
        <v>47</v>
      </c>
      <c r="O163" s="89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7" t="s">
        <v>1082</v>
      </c>
      <c r="AT163" s="237" t="s">
        <v>159</v>
      </c>
      <c r="AU163" s="237" t="s">
        <v>86</v>
      </c>
      <c r="AY163" s="14" t="s">
        <v>156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4" t="s">
        <v>164</v>
      </c>
      <c r="BK163" s="238">
        <f>ROUND(I163*H163,2)</f>
        <v>0</v>
      </c>
      <c r="BL163" s="14" t="s">
        <v>1082</v>
      </c>
      <c r="BM163" s="237" t="s">
        <v>1476</v>
      </c>
    </row>
    <row r="164" s="2" customFormat="1">
      <c r="A164" s="35"/>
      <c r="B164" s="36"/>
      <c r="C164" s="37"/>
      <c r="D164" s="239" t="s">
        <v>166</v>
      </c>
      <c r="E164" s="37"/>
      <c r="F164" s="240" t="s">
        <v>1475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166</v>
      </c>
      <c r="AU164" s="14" t="s">
        <v>86</v>
      </c>
    </row>
    <row r="165" s="2" customFormat="1" ht="16.5" customHeight="1">
      <c r="A165" s="35"/>
      <c r="B165" s="36"/>
      <c r="C165" s="225" t="s">
        <v>231</v>
      </c>
      <c r="D165" s="225" t="s">
        <v>159</v>
      </c>
      <c r="E165" s="226" t="s">
        <v>1477</v>
      </c>
      <c r="F165" s="227" t="s">
        <v>1478</v>
      </c>
      <c r="G165" s="228" t="s">
        <v>1081</v>
      </c>
      <c r="H165" s="229">
        <v>2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1082</v>
      </c>
      <c r="AT165" s="237" t="s">
        <v>159</v>
      </c>
      <c r="AU165" s="237" t="s">
        <v>86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1082</v>
      </c>
      <c r="BM165" s="237" t="s">
        <v>1479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1478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86</v>
      </c>
    </row>
    <row r="167" s="2" customFormat="1" ht="21.75" customHeight="1">
      <c r="A167" s="35"/>
      <c r="B167" s="36"/>
      <c r="C167" s="225" t="s">
        <v>240</v>
      </c>
      <c r="D167" s="225" t="s">
        <v>159</v>
      </c>
      <c r="E167" s="226" t="s">
        <v>1480</v>
      </c>
      <c r="F167" s="227" t="s">
        <v>1481</v>
      </c>
      <c r="G167" s="228" t="s">
        <v>1081</v>
      </c>
      <c r="H167" s="229">
        <v>2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1082</v>
      </c>
      <c r="AT167" s="237" t="s">
        <v>159</v>
      </c>
      <c r="AU167" s="237" t="s">
        <v>86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1082</v>
      </c>
      <c r="BM167" s="237" t="s">
        <v>1482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1481</v>
      </c>
      <c r="G168" s="37"/>
      <c r="H168" s="37"/>
      <c r="I168" s="241"/>
      <c r="J168" s="37"/>
      <c r="K168" s="37"/>
      <c r="L168" s="41"/>
      <c r="M168" s="255"/>
      <c r="N168" s="256"/>
      <c r="O168" s="257"/>
      <c r="P168" s="257"/>
      <c r="Q168" s="257"/>
      <c r="R168" s="257"/>
      <c r="S168" s="257"/>
      <c r="T168" s="258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86</v>
      </c>
    </row>
    <row r="169" s="2" customFormat="1" ht="6.96" customHeight="1">
      <c r="A169" s="35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GF76Dyqn1ry6DI6zj6zXoxZTvslhkDodxq1SlQKF+aI19VnOJXfQLOy5QZCcQGTtx/uR1qTDq+48gRhCT+atlw==" hashValue="VMJJpjzItg10LDfNZWK5Q95IdnbNdAOM4rzJQr5zVK0l3/EMaeNbT1rJ9RJA6fWyp2OX31hhKSaUpbpLO4V29Q==" algorithmName="SHA-512" password="CC35"/>
  <autoFilter ref="C125:K1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1483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122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ROUND(J133,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ROUND((SUM(BE133:BE310)),  2)</f>
        <v>0</v>
      </c>
      <c r="G35" s="35"/>
      <c r="H35" s="35"/>
      <c r="I35" s="162">
        <v>0.20999999999999999</v>
      </c>
      <c r="J35" s="161">
        <f>ROUND(((SUM(BE133:BE310))*I35),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ROUND((SUM(BF133:BF310)),  2)</f>
        <v>0</v>
      </c>
      <c r="G36" s="35"/>
      <c r="H36" s="35"/>
      <c r="I36" s="162">
        <v>0.12</v>
      </c>
      <c r="J36" s="161">
        <f>ROUND(((SUM(BF133:BF310))*I36),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ROUND((SUM(BG133:BG310)),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ROUND((SUM(BH133:BH310)),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ROUND((SUM(BI133:BI310)),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1483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01 - Architektonicko - stavební část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J133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129</v>
      </c>
      <c r="E100" s="194"/>
      <c r="F100" s="194"/>
      <c r="G100" s="194"/>
      <c r="H100" s="194"/>
      <c r="I100" s="194"/>
      <c r="J100" s="195">
        <f>J135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130</v>
      </c>
      <c r="E101" s="194"/>
      <c r="F101" s="194"/>
      <c r="G101" s="194"/>
      <c r="H101" s="194"/>
      <c r="I101" s="194"/>
      <c r="J101" s="195">
        <f>J148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131</v>
      </c>
      <c r="E102" s="194"/>
      <c r="F102" s="194"/>
      <c r="G102" s="194"/>
      <c r="H102" s="194"/>
      <c r="I102" s="194"/>
      <c r="J102" s="195">
        <f>J159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132</v>
      </c>
      <c r="E103" s="194"/>
      <c r="F103" s="194"/>
      <c r="G103" s="194"/>
      <c r="H103" s="194"/>
      <c r="I103" s="194"/>
      <c r="J103" s="195">
        <f>J170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J173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31"/>
      <c r="D105" s="193" t="s">
        <v>134</v>
      </c>
      <c r="E105" s="194"/>
      <c r="F105" s="194"/>
      <c r="G105" s="194"/>
      <c r="H105" s="194"/>
      <c r="I105" s="194"/>
      <c r="J105" s="195">
        <f>J174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135</v>
      </c>
      <c r="E106" s="194"/>
      <c r="F106" s="194"/>
      <c r="G106" s="194"/>
      <c r="H106" s="194"/>
      <c r="I106" s="194"/>
      <c r="J106" s="195">
        <f>J181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136</v>
      </c>
      <c r="E107" s="194"/>
      <c r="F107" s="194"/>
      <c r="G107" s="194"/>
      <c r="H107" s="194"/>
      <c r="I107" s="194"/>
      <c r="J107" s="195">
        <f>J202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137</v>
      </c>
      <c r="E108" s="194"/>
      <c r="F108" s="194"/>
      <c r="G108" s="194"/>
      <c r="H108" s="194"/>
      <c r="I108" s="194"/>
      <c r="J108" s="195">
        <f>J227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31"/>
      <c r="D109" s="193" t="s">
        <v>138</v>
      </c>
      <c r="E109" s="194"/>
      <c r="F109" s="194"/>
      <c r="G109" s="194"/>
      <c r="H109" s="194"/>
      <c r="I109" s="194"/>
      <c r="J109" s="195">
        <f>J248</f>
        <v>0</v>
      </c>
      <c r="K109" s="131"/>
      <c r="L109" s="19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31"/>
      <c r="D110" s="193" t="s">
        <v>139</v>
      </c>
      <c r="E110" s="194"/>
      <c r="F110" s="194"/>
      <c r="G110" s="194"/>
      <c r="H110" s="194"/>
      <c r="I110" s="194"/>
      <c r="J110" s="195">
        <f>J271</f>
        <v>0</v>
      </c>
      <c r="K110" s="131"/>
      <c r="L110" s="19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31"/>
      <c r="D111" s="193" t="s">
        <v>140</v>
      </c>
      <c r="E111" s="194"/>
      <c r="F111" s="194"/>
      <c r="G111" s="194"/>
      <c r="H111" s="194"/>
      <c r="I111" s="194"/>
      <c r="J111" s="195">
        <f>J306</f>
        <v>0</v>
      </c>
      <c r="K111" s="131"/>
      <c r="L111" s="19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141</v>
      </c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1" t="str">
        <f>E7</f>
        <v>Běšiny ON - oprava bytové části</v>
      </c>
      <c r="F121" s="29"/>
      <c r="G121" s="29"/>
      <c r="H121" s="29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" customFormat="1" ht="12" customHeight="1">
      <c r="B122" s="18"/>
      <c r="C122" s="29" t="s">
        <v>119</v>
      </c>
      <c r="D122" s="19"/>
      <c r="E122" s="19"/>
      <c r="F122" s="19"/>
      <c r="G122" s="19"/>
      <c r="H122" s="19"/>
      <c r="I122" s="19"/>
      <c r="J122" s="19"/>
      <c r="K122" s="19"/>
      <c r="L122" s="17"/>
    </row>
    <row r="123" s="2" customFormat="1" ht="16.5" customHeight="1">
      <c r="A123" s="35"/>
      <c r="B123" s="36"/>
      <c r="C123" s="37"/>
      <c r="D123" s="37"/>
      <c r="E123" s="181" t="s">
        <v>1483</v>
      </c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121</v>
      </c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4" t="str">
        <f>E11</f>
        <v>PS 01 - Architektonicko - stavební část</v>
      </c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F14</f>
        <v>Běšiny 31, 33901 Klatovy</v>
      </c>
      <c r="G127" s="37"/>
      <c r="H127" s="37"/>
      <c r="I127" s="29" t="s">
        <v>22</v>
      </c>
      <c r="J127" s="77" t="str">
        <f>IF(J14="","",J14)</f>
        <v>30. 9. 2023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40.05" customHeight="1">
      <c r="A129" s="35"/>
      <c r="B129" s="36"/>
      <c r="C129" s="29" t="s">
        <v>24</v>
      </c>
      <c r="D129" s="37"/>
      <c r="E129" s="37"/>
      <c r="F129" s="24" t="str">
        <f>E17</f>
        <v>Správa železnic, s.o.,Dlážděná 1003/7, Praha 1</v>
      </c>
      <c r="G129" s="37"/>
      <c r="H129" s="37"/>
      <c r="I129" s="29" t="s">
        <v>32</v>
      </c>
      <c r="J129" s="33" t="str">
        <f>E23</f>
        <v>SILETI CZ s.r.o.,Novovysočanská 2746/1, Praha 3</v>
      </c>
      <c r="K129" s="37"/>
      <c r="L129" s="61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40.05" customHeight="1">
      <c r="A130" s="35"/>
      <c r="B130" s="36"/>
      <c r="C130" s="29" t="s">
        <v>30</v>
      </c>
      <c r="D130" s="37"/>
      <c r="E130" s="37"/>
      <c r="F130" s="24" t="str">
        <f>IF(E20="","",E20)</f>
        <v>Vyplň údaj</v>
      </c>
      <c r="G130" s="37"/>
      <c r="H130" s="37"/>
      <c r="I130" s="29" t="s">
        <v>37</v>
      </c>
      <c r="J130" s="33" t="str">
        <f>E26</f>
        <v>SILETI CZ s.r.o.,Novovysočanská 2746/1, Praha 3</v>
      </c>
      <c r="K130" s="37"/>
      <c r="L130" s="61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1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97"/>
      <c r="B132" s="198"/>
      <c r="C132" s="199" t="s">
        <v>142</v>
      </c>
      <c r="D132" s="200" t="s">
        <v>64</v>
      </c>
      <c r="E132" s="200" t="s">
        <v>60</v>
      </c>
      <c r="F132" s="200" t="s">
        <v>61</v>
      </c>
      <c r="G132" s="200" t="s">
        <v>143</v>
      </c>
      <c r="H132" s="200" t="s">
        <v>144</v>
      </c>
      <c r="I132" s="200" t="s">
        <v>145</v>
      </c>
      <c r="J132" s="201" t="s">
        <v>125</v>
      </c>
      <c r="K132" s="202" t="s">
        <v>146</v>
      </c>
      <c r="L132" s="203"/>
      <c r="M132" s="98" t="s">
        <v>1</v>
      </c>
      <c r="N132" s="99" t="s">
        <v>43</v>
      </c>
      <c r="O132" s="99" t="s">
        <v>147</v>
      </c>
      <c r="P132" s="99" t="s">
        <v>148</v>
      </c>
      <c r="Q132" s="99" t="s">
        <v>149</v>
      </c>
      <c r="R132" s="99" t="s">
        <v>150</v>
      </c>
      <c r="S132" s="99" t="s">
        <v>151</v>
      </c>
      <c r="T132" s="100" t="s">
        <v>152</v>
      </c>
      <c r="U132" s="197"/>
      <c r="V132" s="197"/>
      <c r="W132" s="197"/>
      <c r="X132" s="197"/>
      <c r="Y132" s="197"/>
      <c r="Z132" s="197"/>
      <c r="AA132" s="197"/>
      <c r="AB132" s="197"/>
      <c r="AC132" s="197"/>
      <c r="AD132" s="197"/>
      <c r="AE132" s="197"/>
    </row>
    <row r="133" s="2" customFormat="1" ht="22.8" customHeight="1">
      <c r="A133" s="35"/>
      <c r="B133" s="36"/>
      <c r="C133" s="105" t="s">
        <v>153</v>
      </c>
      <c r="D133" s="37"/>
      <c r="E133" s="37"/>
      <c r="F133" s="37"/>
      <c r="G133" s="37"/>
      <c r="H133" s="37"/>
      <c r="I133" s="37"/>
      <c r="J133" s="204">
        <f>BK133</f>
        <v>0</v>
      </c>
      <c r="K133" s="37"/>
      <c r="L133" s="41"/>
      <c r="M133" s="101"/>
      <c r="N133" s="205"/>
      <c r="O133" s="102"/>
      <c r="P133" s="206">
        <f>P134+P173</f>
        <v>0</v>
      </c>
      <c r="Q133" s="102"/>
      <c r="R133" s="206">
        <f>R134+R173</f>
        <v>15.074146280000001</v>
      </c>
      <c r="S133" s="102"/>
      <c r="T133" s="207">
        <f>T134+T173</f>
        <v>11.56081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78</v>
      </c>
      <c r="AU133" s="14" t="s">
        <v>127</v>
      </c>
      <c r="BK133" s="208">
        <f>BK134+BK173</f>
        <v>0</v>
      </c>
    </row>
    <row r="134" s="12" customFormat="1" ht="25.92" customHeight="1">
      <c r="A134" s="12"/>
      <c r="B134" s="209"/>
      <c r="C134" s="210"/>
      <c r="D134" s="211" t="s">
        <v>78</v>
      </c>
      <c r="E134" s="212" t="s">
        <v>154</v>
      </c>
      <c r="F134" s="212" t="s">
        <v>155</v>
      </c>
      <c r="G134" s="210"/>
      <c r="H134" s="210"/>
      <c r="I134" s="213"/>
      <c r="J134" s="214">
        <f>BK134</f>
        <v>0</v>
      </c>
      <c r="K134" s="210"/>
      <c r="L134" s="215"/>
      <c r="M134" s="216"/>
      <c r="N134" s="217"/>
      <c r="O134" s="217"/>
      <c r="P134" s="218">
        <f>P135+P148+P159+P170</f>
        <v>0</v>
      </c>
      <c r="Q134" s="217"/>
      <c r="R134" s="218">
        <f>R135+R148+R159+R170</f>
        <v>6.3982611699999996</v>
      </c>
      <c r="S134" s="217"/>
      <c r="T134" s="219">
        <f>T135+T148+T159+T170</f>
        <v>11.56081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0" t="s">
        <v>86</v>
      </c>
      <c r="AT134" s="221" t="s">
        <v>78</v>
      </c>
      <c r="AU134" s="221" t="s">
        <v>79</v>
      </c>
      <c r="AY134" s="220" t="s">
        <v>156</v>
      </c>
      <c r="BK134" s="222">
        <f>BK135+BK148+BK159+BK170</f>
        <v>0</v>
      </c>
    </row>
    <row r="135" s="12" customFormat="1" ht="22.8" customHeight="1">
      <c r="A135" s="12"/>
      <c r="B135" s="209"/>
      <c r="C135" s="210"/>
      <c r="D135" s="211" t="s">
        <v>78</v>
      </c>
      <c r="E135" s="223" t="s">
        <v>157</v>
      </c>
      <c r="F135" s="223" t="s">
        <v>158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SUM(P136:P147)</f>
        <v>0</v>
      </c>
      <c r="Q135" s="217"/>
      <c r="R135" s="218">
        <f>SUM(R136:R147)</f>
        <v>6.3856237199999999</v>
      </c>
      <c r="S135" s="217"/>
      <c r="T135" s="219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86</v>
      </c>
      <c r="AT135" s="221" t="s">
        <v>78</v>
      </c>
      <c r="AU135" s="221" t="s">
        <v>86</v>
      </c>
      <c r="AY135" s="220" t="s">
        <v>156</v>
      </c>
      <c r="BK135" s="222">
        <f>SUM(BK136:BK147)</f>
        <v>0</v>
      </c>
    </row>
    <row r="136" s="2" customFormat="1" ht="21.75" customHeight="1">
      <c r="A136" s="35"/>
      <c r="B136" s="36"/>
      <c r="C136" s="225" t="s">
        <v>86</v>
      </c>
      <c r="D136" s="225" t="s">
        <v>159</v>
      </c>
      <c r="E136" s="226" t="s">
        <v>160</v>
      </c>
      <c r="F136" s="227" t="s">
        <v>161</v>
      </c>
      <c r="G136" s="228" t="s">
        <v>162</v>
      </c>
      <c r="H136" s="229">
        <v>131.07599999999999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0.0057099999999999998</v>
      </c>
      <c r="R136" s="235">
        <f>Q136*H136</f>
        <v>0.74844395999999991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1484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161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92</v>
      </c>
      <c r="D138" s="225" t="s">
        <v>159</v>
      </c>
      <c r="E138" s="226" t="s">
        <v>167</v>
      </c>
      <c r="F138" s="227" t="s">
        <v>168</v>
      </c>
      <c r="G138" s="228" t="s">
        <v>162</v>
      </c>
      <c r="H138" s="229">
        <v>131.07599999999999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0.020480000000000002</v>
      </c>
      <c r="R138" s="235">
        <f>Q138*H138</f>
        <v>2.68443648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1485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168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24.15" customHeight="1">
      <c r="A140" s="35"/>
      <c r="B140" s="36"/>
      <c r="C140" s="225" t="s">
        <v>170</v>
      </c>
      <c r="D140" s="225" t="s">
        <v>159</v>
      </c>
      <c r="E140" s="226" t="s">
        <v>171</v>
      </c>
      <c r="F140" s="227" t="s">
        <v>172</v>
      </c>
      <c r="G140" s="228" t="s">
        <v>162</v>
      </c>
      <c r="H140" s="229">
        <v>131.07599999999999</v>
      </c>
      <c r="I140" s="230"/>
      <c r="J140" s="231">
        <f>ROUND(I140*H140,2)</f>
        <v>0</v>
      </c>
      <c r="K140" s="232"/>
      <c r="L140" s="41"/>
      <c r="M140" s="233" t="s">
        <v>1</v>
      </c>
      <c r="N140" s="234" t="s">
        <v>47</v>
      </c>
      <c r="O140" s="89"/>
      <c r="P140" s="235">
        <f>O140*H140</f>
        <v>0</v>
      </c>
      <c r="Q140" s="235">
        <v>0.0043800000000000002</v>
      </c>
      <c r="R140" s="235">
        <f>Q140*H140</f>
        <v>0.57411288000000005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163</v>
      </c>
      <c r="AT140" s="237" t="s">
        <v>159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163</v>
      </c>
      <c r="BM140" s="237" t="s">
        <v>1486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172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2" customFormat="1" ht="24.15" customHeight="1">
      <c r="A142" s="35"/>
      <c r="B142" s="36"/>
      <c r="C142" s="225" t="s">
        <v>163</v>
      </c>
      <c r="D142" s="225" t="s">
        <v>159</v>
      </c>
      <c r="E142" s="226" t="s">
        <v>174</v>
      </c>
      <c r="F142" s="227" t="s">
        <v>175</v>
      </c>
      <c r="G142" s="228" t="s">
        <v>162</v>
      </c>
      <c r="H142" s="229">
        <v>131.07599999999999</v>
      </c>
      <c r="I142" s="230"/>
      <c r="J142" s="231">
        <f>ROUND(I142*H142,2)</f>
        <v>0</v>
      </c>
      <c r="K142" s="232"/>
      <c r="L142" s="41"/>
      <c r="M142" s="233" t="s">
        <v>1</v>
      </c>
      <c r="N142" s="234" t="s">
        <v>47</v>
      </c>
      <c r="O142" s="89"/>
      <c r="P142" s="235">
        <f>O142*H142</f>
        <v>0</v>
      </c>
      <c r="Q142" s="235">
        <v>0.015400000000000001</v>
      </c>
      <c r="R142" s="235">
        <f>Q142*H142</f>
        <v>2.0185703999999998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163</v>
      </c>
      <c r="AT142" s="237" t="s">
        <v>159</v>
      </c>
      <c r="AU142" s="237" t="s">
        <v>92</v>
      </c>
      <c r="AY142" s="14" t="s">
        <v>156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164</v>
      </c>
      <c r="BK142" s="238">
        <f>ROUND(I142*H142,2)</f>
        <v>0</v>
      </c>
      <c r="BL142" s="14" t="s">
        <v>163</v>
      </c>
      <c r="BM142" s="237" t="s">
        <v>1487</v>
      </c>
    </row>
    <row r="143" s="2" customFormat="1">
      <c r="A143" s="35"/>
      <c r="B143" s="36"/>
      <c r="C143" s="37"/>
      <c r="D143" s="239" t="s">
        <v>166</v>
      </c>
      <c r="E143" s="37"/>
      <c r="F143" s="240" t="s">
        <v>175</v>
      </c>
      <c r="G143" s="37"/>
      <c r="H143" s="37"/>
      <c r="I143" s="241"/>
      <c r="J143" s="37"/>
      <c r="K143" s="37"/>
      <c r="L143" s="41"/>
      <c r="M143" s="242"/>
      <c r="N143" s="243"/>
      <c r="O143" s="89"/>
      <c r="P143" s="89"/>
      <c r="Q143" s="89"/>
      <c r="R143" s="89"/>
      <c r="S143" s="89"/>
      <c r="T143" s="90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166</v>
      </c>
      <c r="AU143" s="14" t="s">
        <v>92</v>
      </c>
    </row>
    <row r="144" s="2" customFormat="1" ht="24.15" customHeight="1">
      <c r="A144" s="35"/>
      <c r="B144" s="36"/>
      <c r="C144" s="225" t="s">
        <v>164</v>
      </c>
      <c r="D144" s="225" t="s">
        <v>159</v>
      </c>
      <c r="E144" s="226" t="s">
        <v>177</v>
      </c>
      <c r="F144" s="227" t="s">
        <v>178</v>
      </c>
      <c r="G144" s="228" t="s">
        <v>162</v>
      </c>
      <c r="H144" s="229">
        <v>116.295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0.0030000000000000001</v>
      </c>
      <c r="R144" s="235">
        <f>Q144*H144</f>
        <v>0.348885</v>
      </c>
      <c r="S144" s="235">
        <v>0</v>
      </c>
      <c r="T144" s="23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163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163</v>
      </c>
      <c r="BM144" s="237" t="s">
        <v>1488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178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25" t="s">
        <v>157</v>
      </c>
      <c r="D146" s="225" t="s">
        <v>159</v>
      </c>
      <c r="E146" s="226" t="s">
        <v>180</v>
      </c>
      <c r="F146" s="227" t="s">
        <v>181</v>
      </c>
      <c r="G146" s="228" t="s">
        <v>182</v>
      </c>
      <c r="H146" s="229">
        <v>7.4500000000000002</v>
      </c>
      <c r="I146" s="230"/>
      <c r="J146" s="231">
        <f>ROUND(I146*H146,2)</f>
        <v>0</v>
      </c>
      <c r="K146" s="232"/>
      <c r="L146" s="41"/>
      <c r="M146" s="233" t="s">
        <v>1</v>
      </c>
      <c r="N146" s="234" t="s">
        <v>47</v>
      </c>
      <c r="O146" s="89"/>
      <c r="P146" s="235">
        <f>O146*H146</f>
        <v>0</v>
      </c>
      <c r="Q146" s="235">
        <v>0.0015</v>
      </c>
      <c r="R146" s="235">
        <f>Q146*H146</f>
        <v>0.011175000000000001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163</v>
      </c>
      <c r="AT146" s="237" t="s">
        <v>159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163</v>
      </c>
      <c r="BM146" s="237" t="s">
        <v>1489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181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12" customFormat="1" ht="22.8" customHeight="1">
      <c r="A148" s="12"/>
      <c r="B148" s="209"/>
      <c r="C148" s="210"/>
      <c r="D148" s="211" t="s">
        <v>78</v>
      </c>
      <c r="E148" s="223" t="s">
        <v>184</v>
      </c>
      <c r="F148" s="223" t="s">
        <v>185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SUM(P149:P158)</f>
        <v>0</v>
      </c>
      <c r="Q148" s="217"/>
      <c r="R148" s="218">
        <f>SUM(R149:R158)</f>
        <v>0.01263745</v>
      </c>
      <c r="S148" s="217"/>
      <c r="T148" s="219">
        <f>SUM(T149:T158)</f>
        <v>11.56081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86</v>
      </c>
      <c r="AT148" s="221" t="s">
        <v>78</v>
      </c>
      <c r="AU148" s="221" t="s">
        <v>86</v>
      </c>
      <c r="AY148" s="220" t="s">
        <v>156</v>
      </c>
      <c r="BK148" s="222">
        <f>SUM(BK149:BK158)</f>
        <v>0</v>
      </c>
    </row>
    <row r="149" s="2" customFormat="1" ht="33" customHeight="1">
      <c r="A149" s="35"/>
      <c r="B149" s="36"/>
      <c r="C149" s="225" t="s">
        <v>186</v>
      </c>
      <c r="D149" s="225" t="s">
        <v>159</v>
      </c>
      <c r="E149" s="226" t="s">
        <v>187</v>
      </c>
      <c r="F149" s="227" t="s">
        <v>188</v>
      </c>
      <c r="G149" s="228" t="s">
        <v>162</v>
      </c>
      <c r="H149" s="229">
        <v>73.924999999999997</v>
      </c>
      <c r="I149" s="230"/>
      <c r="J149" s="231">
        <f>ROUND(I149*H149,2)</f>
        <v>0</v>
      </c>
      <c r="K149" s="232"/>
      <c r="L149" s="41"/>
      <c r="M149" s="233" t="s">
        <v>1</v>
      </c>
      <c r="N149" s="234" t="s">
        <v>47</v>
      </c>
      <c r="O149" s="89"/>
      <c r="P149" s="235">
        <f>O149*H149</f>
        <v>0</v>
      </c>
      <c r="Q149" s="235">
        <v>0.00012999999999999999</v>
      </c>
      <c r="R149" s="235">
        <f>Q149*H149</f>
        <v>0.009610249999999999</v>
      </c>
      <c r="S149" s="235">
        <v>0</v>
      </c>
      <c r="T149" s="23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7" t="s">
        <v>163</v>
      </c>
      <c r="AT149" s="237" t="s">
        <v>159</v>
      </c>
      <c r="AU149" s="237" t="s">
        <v>92</v>
      </c>
      <c r="AY149" s="14" t="s">
        <v>156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4" t="s">
        <v>164</v>
      </c>
      <c r="BK149" s="238">
        <f>ROUND(I149*H149,2)</f>
        <v>0</v>
      </c>
      <c r="BL149" s="14" t="s">
        <v>163</v>
      </c>
      <c r="BM149" s="237" t="s">
        <v>1490</v>
      </c>
    </row>
    <row r="150" s="2" customFormat="1">
      <c r="A150" s="35"/>
      <c r="B150" s="36"/>
      <c r="C150" s="37"/>
      <c r="D150" s="239" t="s">
        <v>166</v>
      </c>
      <c r="E150" s="37"/>
      <c r="F150" s="240" t="s">
        <v>188</v>
      </c>
      <c r="G150" s="37"/>
      <c r="H150" s="37"/>
      <c r="I150" s="241"/>
      <c r="J150" s="37"/>
      <c r="K150" s="37"/>
      <c r="L150" s="41"/>
      <c r="M150" s="242"/>
      <c r="N150" s="243"/>
      <c r="O150" s="89"/>
      <c r="P150" s="89"/>
      <c r="Q150" s="89"/>
      <c r="R150" s="89"/>
      <c r="S150" s="89"/>
      <c r="T150" s="90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166</v>
      </c>
      <c r="AU150" s="14" t="s">
        <v>92</v>
      </c>
    </row>
    <row r="151" s="2" customFormat="1" ht="24.15" customHeight="1">
      <c r="A151" s="35"/>
      <c r="B151" s="36"/>
      <c r="C151" s="225" t="s">
        <v>190</v>
      </c>
      <c r="D151" s="225" t="s">
        <v>159</v>
      </c>
      <c r="E151" s="226" t="s">
        <v>191</v>
      </c>
      <c r="F151" s="227" t="s">
        <v>192</v>
      </c>
      <c r="G151" s="228" t="s">
        <v>162</v>
      </c>
      <c r="H151" s="229">
        <v>75.680000000000007</v>
      </c>
      <c r="I151" s="230"/>
      <c r="J151" s="231">
        <f>ROUND(I151*H151,2)</f>
        <v>0</v>
      </c>
      <c r="K151" s="232"/>
      <c r="L151" s="41"/>
      <c r="M151" s="233" t="s">
        <v>1</v>
      </c>
      <c r="N151" s="234" t="s">
        <v>47</v>
      </c>
      <c r="O151" s="89"/>
      <c r="P151" s="235">
        <f>O151*H151</f>
        <v>0</v>
      </c>
      <c r="Q151" s="235">
        <v>4.0000000000000003E-05</v>
      </c>
      <c r="R151" s="235">
        <f>Q151*H151</f>
        <v>0.0030272000000000007</v>
      </c>
      <c r="S151" s="235">
        <v>0</v>
      </c>
      <c r="T151" s="23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7" t="s">
        <v>163</v>
      </c>
      <c r="AT151" s="237" t="s">
        <v>159</v>
      </c>
      <c r="AU151" s="237" t="s">
        <v>92</v>
      </c>
      <c r="AY151" s="14" t="s">
        <v>156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4" t="s">
        <v>164</v>
      </c>
      <c r="BK151" s="238">
        <f>ROUND(I151*H151,2)</f>
        <v>0</v>
      </c>
      <c r="BL151" s="14" t="s">
        <v>163</v>
      </c>
      <c r="BM151" s="237" t="s">
        <v>1491</v>
      </c>
    </row>
    <row r="152" s="2" customFormat="1">
      <c r="A152" s="35"/>
      <c r="B152" s="36"/>
      <c r="C152" s="37"/>
      <c r="D152" s="239" t="s">
        <v>166</v>
      </c>
      <c r="E152" s="37"/>
      <c r="F152" s="240" t="s">
        <v>192</v>
      </c>
      <c r="G152" s="37"/>
      <c r="H152" s="37"/>
      <c r="I152" s="241"/>
      <c r="J152" s="37"/>
      <c r="K152" s="37"/>
      <c r="L152" s="41"/>
      <c r="M152" s="242"/>
      <c r="N152" s="243"/>
      <c r="O152" s="89"/>
      <c r="P152" s="89"/>
      <c r="Q152" s="89"/>
      <c r="R152" s="89"/>
      <c r="S152" s="89"/>
      <c r="T152" s="90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166</v>
      </c>
      <c r="AU152" s="14" t="s">
        <v>92</v>
      </c>
    </row>
    <row r="153" s="2" customFormat="1" ht="37.8" customHeight="1">
      <c r="A153" s="35"/>
      <c r="B153" s="36"/>
      <c r="C153" s="225" t="s">
        <v>184</v>
      </c>
      <c r="D153" s="225" t="s">
        <v>159</v>
      </c>
      <c r="E153" s="226" t="s">
        <v>195</v>
      </c>
      <c r="F153" s="227" t="s">
        <v>196</v>
      </c>
      <c r="G153" s="228" t="s">
        <v>162</v>
      </c>
      <c r="H153" s="229">
        <v>73.924999999999997</v>
      </c>
      <c r="I153" s="230"/>
      <c r="J153" s="231">
        <f>ROUND(I153*H153,2)</f>
        <v>0</v>
      </c>
      <c r="K153" s="232"/>
      <c r="L153" s="41"/>
      <c r="M153" s="233" t="s">
        <v>1</v>
      </c>
      <c r="N153" s="234" t="s">
        <v>47</v>
      </c>
      <c r="O153" s="89"/>
      <c r="P153" s="235">
        <f>O153*H153</f>
        <v>0</v>
      </c>
      <c r="Q153" s="235">
        <v>0</v>
      </c>
      <c r="R153" s="235">
        <f>Q153*H153</f>
        <v>0</v>
      </c>
      <c r="S153" s="235">
        <v>0.050000000000000003</v>
      </c>
      <c r="T153" s="236">
        <f>S153*H153</f>
        <v>3.69625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7" t="s">
        <v>163</v>
      </c>
      <c r="AT153" s="237" t="s">
        <v>159</v>
      </c>
      <c r="AU153" s="237" t="s">
        <v>92</v>
      </c>
      <c r="AY153" s="14" t="s">
        <v>156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4" t="s">
        <v>164</v>
      </c>
      <c r="BK153" s="238">
        <f>ROUND(I153*H153,2)</f>
        <v>0</v>
      </c>
      <c r="BL153" s="14" t="s">
        <v>163</v>
      </c>
      <c r="BM153" s="237" t="s">
        <v>1492</v>
      </c>
    </row>
    <row r="154" s="2" customFormat="1">
      <c r="A154" s="35"/>
      <c r="B154" s="36"/>
      <c r="C154" s="37"/>
      <c r="D154" s="239" t="s">
        <v>166</v>
      </c>
      <c r="E154" s="37"/>
      <c r="F154" s="240" t="s">
        <v>196</v>
      </c>
      <c r="G154" s="37"/>
      <c r="H154" s="37"/>
      <c r="I154" s="241"/>
      <c r="J154" s="37"/>
      <c r="K154" s="37"/>
      <c r="L154" s="41"/>
      <c r="M154" s="242"/>
      <c r="N154" s="243"/>
      <c r="O154" s="89"/>
      <c r="P154" s="89"/>
      <c r="Q154" s="89"/>
      <c r="R154" s="89"/>
      <c r="S154" s="89"/>
      <c r="T154" s="90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166</v>
      </c>
      <c r="AU154" s="14" t="s">
        <v>92</v>
      </c>
    </row>
    <row r="155" s="2" customFormat="1" ht="37.8" customHeight="1">
      <c r="A155" s="35"/>
      <c r="B155" s="36"/>
      <c r="C155" s="225" t="s">
        <v>198</v>
      </c>
      <c r="D155" s="225" t="s">
        <v>159</v>
      </c>
      <c r="E155" s="226" t="s">
        <v>199</v>
      </c>
      <c r="F155" s="227" t="s">
        <v>200</v>
      </c>
      <c r="G155" s="228" t="s">
        <v>162</v>
      </c>
      <c r="H155" s="229">
        <v>131.07599999999999</v>
      </c>
      <c r="I155" s="230"/>
      <c r="J155" s="231">
        <f>ROUND(I155*H155,2)</f>
        <v>0</v>
      </c>
      <c r="K155" s="232"/>
      <c r="L155" s="41"/>
      <c r="M155" s="233" t="s">
        <v>1</v>
      </c>
      <c r="N155" s="234" t="s">
        <v>47</v>
      </c>
      <c r="O155" s="89"/>
      <c r="P155" s="235">
        <f>O155*H155</f>
        <v>0</v>
      </c>
      <c r="Q155" s="235">
        <v>0</v>
      </c>
      <c r="R155" s="235">
        <f>Q155*H155</f>
        <v>0</v>
      </c>
      <c r="S155" s="235">
        <v>0.045999999999999999</v>
      </c>
      <c r="T155" s="236">
        <f>S155*H155</f>
        <v>6.029496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7" t="s">
        <v>163</v>
      </c>
      <c r="AT155" s="237" t="s">
        <v>159</v>
      </c>
      <c r="AU155" s="237" t="s">
        <v>92</v>
      </c>
      <c r="AY155" s="14" t="s">
        <v>156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4" t="s">
        <v>164</v>
      </c>
      <c r="BK155" s="238">
        <f>ROUND(I155*H155,2)</f>
        <v>0</v>
      </c>
      <c r="BL155" s="14" t="s">
        <v>163</v>
      </c>
      <c r="BM155" s="237" t="s">
        <v>1493</v>
      </c>
    </row>
    <row r="156" s="2" customFormat="1">
      <c r="A156" s="35"/>
      <c r="B156" s="36"/>
      <c r="C156" s="37"/>
      <c r="D156" s="239" t="s">
        <v>166</v>
      </c>
      <c r="E156" s="37"/>
      <c r="F156" s="240" t="s">
        <v>200</v>
      </c>
      <c r="G156" s="37"/>
      <c r="H156" s="37"/>
      <c r="I156" s="241"/>
      <c r="J156" s="37"/>
      <c r="K156" s="37"/>
      <c r="L156" s="41"/>
      <c r="M156" s="242"/>
      <c r="N156" s="243"/>
      <c r="O156" s="89"/>
      <c r="P156" s="89"/>
      <c r="Q156" s="89"/>
      <c r="R156" s="89"/>
      <c r="S156" s="89"/>
      <c r="T156" s="90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166</v>
      </c>
      <c r="AU156" s="14" t="s">
        <v>92</v>
      </c>
    </row>
    <row r="157" s="2" customFormat="1" ht="21.75" customHeight="1">
      <c r="A157" s="35"/>
      <c r="B157" s="36"/>
      <c r="C157" s="225" t="s">
        <v>202</v>
      </c>
      <c r="D157" s="225" t="s">
        <v>159</v>
      </c>
      <c r="E157" s="226" t="s">
        <v>203</v>
      </c>
      <c r="F157" s="227" t="s">
        <v>204</v>
      </c>
      <c r="G157" s="228" t="s">
        <v>162</v>
      </c>
      <c r="H157" s="229">
        <v>131.07599999999999</v>
      </c>
      <c r="I157" s="230"/>
      <c r="J157" s="231">
        <f>ROUND(I157*H157,2)</f>
        <v>0</v>
      </c>
      <c r="K157" s="232"/>
      <c r="L157" s="41"/>
      <c r="M157" s="233" t="s">
        <v>1</v>
      </c>
      <c r="N157" s="234" t="s">
        <v>47</v>
      </c>
      <c r="O157" s="89"/>
      <c r="P157" s="235">
        <f>O157*H157</f>
        <v>0</v>
      </c>
      <c r="Q157" s="235">
        <v>0</v>
      </c>
      <c r="R157" s="235">
        <f>Q157*H157</f>
        <v>0</v>
      </c>
      <c r="S157" s="235">
        <v>0.014</v>
      </c>
      <c r="T157" s="236">
        <f>S157*H157</f>
        <v>1.835064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7" t="s">
        <v>163</v>
      </c>
      <c r="AT157" s="237" t="s">
        <v>159</v>
      </c>
      <c r="AU157" s="237" t="s">
        <v>92</v>
      </c>
      <c r="AY157" s="14" t="s">
        <v>156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4" t="s">
        <v>164</v>
      </c>
      <c r="BK157" s="238">
        <f>ROUND(I157*H157,2)</f>
        <v>0</v>
      </c>
      <c r="BL157" s="14" t="s">
        <v>163</v>
      </c>
      <c r="BM157" s="237" t="s">
        <v>1494</v>
      </c>
    </row>
    <row r="158" s="2" customFormat="1">
      <c r="A158" s="35"/>
      <c r="B158" s="36"/>
      <c r="C158" s="37"/>
      <c r="D158" s="239" t="s">
        <v>166</v>
      </c>
      <c r="E158" s="37"/>
      <c r="F158" s="240" t="s">
        <v>204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166</v>
      </c>
      <c r="AU158" s="14" t="s">
        <v>92</v>
      </c>
    </row>
    <row r="159" s="12" customFormat="1" ht="22.8" customHeight="1">
      <c r="A159" s="12"/>
      <c r="B159" s="209"/>
      <c r="C159" s="210"/>
      <c r="D159" s="211" t="s">
        <v>78</v>
      </c>
      <c r="E159" s="223" t="s">
        <v>206</v>
      </c>
      <c r="F159" s="223" t="s">
        <v>207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SUM(P160:P169)</f>
        <v>0</v>
      </c>
      <c r="Q159" s="217"/>
      <c r="R159" s="218">
        <f>SUM(R160:R169)</f>
        <v>0</v>
      </c>
      <c r="S159" s="217"/>
      <c r="T159" s="219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86</v>
      </c>
      <c r="AT159" s="221" t="s">
        <v>78</v>
      </c>
      <c r="AU159" s="221" t="s">
        <v>86</v>
      </c>
      <c r="AY159" s="220" t="s">
        <v>156</v>
      </c>
      <c r="BK159" s="222">
        <f>SUM(BK160:BK169)</f>
        <v>0</v>
      </c>
    </row>
    <row r="160" s="2" customFormat="1" ht="33" customHeight="1">
      <c r="A160" s="35"/>
      <c r="B160" s="36"/>
      <c r="C160" s="225" t="s">
        <v>8</v>
      </c>
      <c r="D160" s="225" t="s">
        <v>159</v>
      </c>
      <c r="E160" s="226" t="s">
        <v>208</v>
      </c>
      <c r="F160" s="227" t="s">
        <v>209</v>
      </c>
      <c r="G160" s="228" t="s">
        <v>210</v>
      </c>
      <c r="H160" s="229">
        <v>11.561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163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163</v>
      </c>
      <c r="BM160" s="237" t="s">
        <v>1495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209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2" customFormat="1" ht="33" customHeight="1">
      <c r="A162" s="35"/>
      <c r="B162" s="36"/>
      <c r="C162" s="225" t="s">
        <v>212</v>
      </c>
      <c r="D162" s="225" t="s">
        <v>159</v>
      </c>
      <c r="E162" s="226" t="s">
        <v>213</v>
      </c>
      <c r="F162" s="227" t="s">
        <v>214</v>
      </c>
      <c r="G162" s="228" t="s">
        <v>210</v>
      </c>
      <c r="H162" s="229">
        <v>23.122</v>
      </c>
      <c r="I162" s="230"/>
      <c r="J162" s="231">
        <f>ROUND(I162*H162,2)</f>
        <v>0</v>
      </c>
      <c r="K162" s="232"/>
      <c r="L162" s="41"/>
      <c r="M162" s="233" t="s">
        <v>1</v>
      </c>
      <c r="N162" s="234" t="s">
        <v>47</v>
      </c>
      <c r="O162" s="89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163</v>
      </c>
      <c r="AT162" s="237" t="s">
        <v>159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163</v>
      </c>
      <c r="BM162" s="237" t="s">
        <v>1496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214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2" customFormat="1" ht="24.15" customHeight="1">
      <c r="A164" s="35"/>
      <c r="B164" s="36"/>
      <c r="C164" s="225" t="s">
        <v>216</v>
      </c>
      <c r="D164" s="225" t="s">
        <v>159</v>
      </c>
      <c r="E164" s="226" t="s">
        <v>217</v>
      </c>
      <c r="F164" s="227" t="s">
        <v>218</v>
      </c>
      <c r="G164" s="228" t="s">
        <v>210</v>
      </c>
      <c r="H164" s="229">
        <v>11.561</v>
      </c>
      <c r="I164" s="230"/>
      <c r="J164" s="231">
        <f>ROUND(I164*H164,2)</f>
        <v>0</v>
      </c>
      <c r="K164" s="232"/>
      <c r="L164" s="41"/>
      <c r="M164" s="233" t="s">
        <v>1</v>
      </c>
      <c r="N164" s="234" t="s">
        <v>47</v>
      </c>
      <c r="O164" s="89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7" t="s">
        <v>163</v>
      </c>
      <c r="AT164" s="237" t="s">
        <v>159</v>
      </c>
      <c r="AU164" s="237" t="s">
        <v>92</v>
      </c>
      <c r="AY164" s="14" t="s">
        <v>156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4" t="s">
        <v>164</v>
      </c>
      <c r="BK164" s="238">
        <f>ROUND(I164*H164,2)</f>
        <v>0</v>
      </c>
      <c r="BL164" s="14" t="s">
        <v>163</v>
      </c>
      <c r="BM164" s="237" t="s">
        <v>1497</v>
      </c>
    </row>
    <row r="165" s="2" customFormat="1">
      <c r="A165" s="35"/>
      <c r="B165" s="36"/>
      <c r="C165" s="37"/>
      <c r="D165" s="239" t="s">
        <v>166</v>
      </c>
      <c r="E165" s="37"/>
      <c r="F165" s="240" t="s">
        <v>218</v>
      </c>
      <c r="G165" s="37"/>
      <c r="H165" s="37"/>
      <c r="I165" s="241"/>
      <c r="J165" s="37"/>
      <c r="K165" s="37"/>
      <c r="L165" s="41"/>
      <c r="M165" s="242"/>
      <c r="N165" s="243"/>
      <c r="O165" s="89"/>
      <c r="P165" s="89"/>
      <c r="Q165" s="89"/>
      <c r="R165" s="89"/>
      <c r="S165" s="89"/>
      <c r="T165" s="90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166</v>
      </c>
      <c r="AU165" s="14" t="s">
        <v>92</v>
      </c>
    </row>
    <row r="166" s="2" customFormat="1" ht="24.15" customHeight="1">
      <c r="A166" s="35"/>
      <c r="B166" s="36"/>
      <c r="C166" s="225" t="s">
        <v>220</v>
      </c>
      <c r="D166" s="225" t="s">
        <v>159</v>
      </c>
      <c r="E166" s="226" t="s">
        <v>221</v>
      </c>
      <c r="F166" s="227" t="s">
        <v>222</v>
      </c>
      <c r="G166" s="228" t="s">
        <v>210</v>
      </c>
      <c r="H166" s="229">
        <v>184.976</v>
      </c>
      <c r="I166" s="230"/>
      <c r="J166" s="231">
        <f>ROUND(I166*H166,2)</f>
        <v>0</v>
      </c>
      <c r="K166" s="232"/>
      <c r="L166" s="41"/>
      <c r="M166" s="233" t="s">
        <v>1</v>
      </c>
      <c r="N166" s="234" t="s">
        <v>47</v>
      </c>
      <c r="O166" s="89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7" t="s">
        <v>163</v>
      </c>
      <c r="AT166" s="237" t="s">
        <v>159</v>
      </c>
      <c r="AU166" s="237" t="s">
        <v>92</v>
      </c>
      <c r="AY166" s="14" t="s">
        <v>156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4" t="s">
        <v>164</v>
      </c>
      <c r="BK166" s="238">
        <f>ROUND(I166*H166,2)</f>
        <v>0</v>
      </c>
      <c r="BL166" s="14" t="s">
        <v>163</v>
      </c>
      <c r="BM166" s="237" t="s">
        <v>1498</v>
      </c>
    </row>
    <row r="167" s="2" customFormat="1">
      <c r="A167" s="35"/>
      <c r="B167" s="36"/>
      <c r="C167" s="37"/>
      <c r="D167" s="239" t="s">
        <v>166</v>
      </c>
      <c r="E167" s="37"/>
      <c r="F167" s="240" t="s">
        <v>222</v>
      </c>
      <c r="G167" s="37"/>
      <c r="H167" s="37"/>
      <c r="I167" s="241"/>
      <c r="J167" s="37"/>
      <c r="K167" s="37"/>
      <c r="L167" s="41"/>
      <c r="M167" s="242"/>
      <c r="N167" s="243"/>
      <c r="O167" s="89"/>
      <c r="P167" s="89"/>
      <c r="Q167" s="89"/>
      <c r="R167" s="89"/>
      <c r="S167" s="89"/>
      <c r="T167" s="90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166</v>
      </c>
      <c r="AU167" s="14" t="s">
        <v>92</v>
      </c>
    </row>
    <row r="168" s="2" customFormat="1" ht="44.25" customHeight="1">
      <c r="A168" s="35"/>
      <c r="B168" s="36"/>
      <c r="C168" s="225" t="s">
        <v>224</v>
      </c>
      <c r="D168" s="225" t="s">
        <v>159</v>
      </c>
      <c r="E168" s="226" t="s">
        <v>225</v>
      </c>
      <c r="F168" s="227" t="s">
        <v>226</v>
      </c>
      <c r="G168" s="228" t="s">
        <v>210</v>
      </c>
      <c r="H168" s="229">
        <v>11.561</v>
      </c>
      <c r="I168" s="230"/>
      <c r="J168" s="231">
        <f>ROUND(I168*H168,2)</f>
        <v>0</v>
      </c>
      <c r="K168" s="232"/>
      <c r="L168" s="41"/>
      <c r="M168" s="233" t="s">
        <v>1</v>
      </c>
      <c r="N168" s="234" t="s">
        <v>47</v>
      </c>
      <c r="O168" s="89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7" t="s">
        <v>163</v>
      </c>
      <c r="AT168" s="237" t="s">
        <v>159</v>
      </c>
      <c r="AU168" s="237" t="s">
        <v>92</v>
      </c>
      <c r="AY168" s="14" t="s">
        <v>156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4" t="s">
        <v>164</v>
      </c>
      <c r="BK168" s="238">
        <f>ROUND(I168*H168,2)</f>
        <v>0</v>
      </c>
      <c r="BL168" s="14" t="s">
        <v>163</v>
      </c>
      <c r="BM168" s="237" t="s">
        <v>1499</v>
      </c>
    </row>
    <row r="169" s="2" customFormat="1">
      <c r="A169" s="35"/>
      <c r="B169" s="36"/>
      <c r="C169" s="37"/>
      <c r="D169" s="239" t="s">
        <v>166</v>
      </c>
      <c r="E169" s="37"/>
      <c r="F169" s="240" t="s">
        <v>228</v>
      </c>
      <c r="G169" s="37"/>
      <c r="H169" s="37"/>
      <c r="I169" s="241"/>
      <c r="J169" s="37"/>
      <c r="K169" s="37"/>
      <c r="L169" s="41"/>
      <c r="M169" s="242"/>
      <c r="N169" s="243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166</v>
      </c>
      <c r="AU169" s="14" t="s">
        <v>92</v>
      </c>
    </row>
    <row r="170" s="12" customFormat="1" ht="22.8" customHeight="1">
      <c r="A170" s="12"/>
      <c r="B170" s="209"/>
      <c r="C170" s="210"/>
      <c r="D170" s="211" t="s">
        <v>78</v>
      </c>
      <c r="E170" s="223" t="s">
        <v>229</v>
      </c>
      <c r="F170" s="223" t="s">
        <v>230</v>
      </c>
      <c r="G170" s="210"/>
      <c r="H170" s="210"/>
      <c r="I170" s="213"/>
      <c r="J170" s="224">
        <f>BK170</f>
        <v>0</v>
      </c>
      <c r="K170" s="210"/>
      <c r="L170" s="215"/>
      <c r="M170" s="216"/>
      <c r="N170" s="217"/>
      <c r="O170" s="217"/>
      <c r="P170" s="218">
        <f>SUM(P171:P172)</f>
        <v>0</v>
      </c>
      <c r="Q170" s="217"/>
      <c r="R170" s="218">
        <f>SUM(R171:R172)</f>
        <v>0</v>
      </c>
      <c r="S170" s="217"/>
      <c r="T170" s="219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86</v>
      </c>
      <c r="AT170" s="221" t="s">
        <v>78</v>
      </c>
      <c r="AU170" s="221" t="s">
        <v>86</v>
      </c>
      <c r="AY170" s="220" t="s">
        <v>156</v>
      </c>
      <c r="BK170" s="222">
        <f>SUM(BK171:BK172)</f>
        <v>0</v>
      </c>
    </row>
    <row r="171" s="2" customFormat="1" ht="21.75" customHeight="1">
      <c r="A171" s="35"/>
      <c r="B171" s="36"/>
      <c r="C171" s="225" t="s">
        <v>231</v>
      </c>
      <c r="D171" s="225" t="s">
        <v>159</v>
      </c>
      <c r="E171" s="226" t="s">
        <v>232</v>
      </c>
      <c r="F171" s="227" t="s">
        <v>233</v>
      </c>
      <c r="G171" s="228" t="s">
        <v>210</v>
      </c>
      <c r="H171" s="229">
        <v>6.3979999999999997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163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163</v>
      </c>
      <c r="BM171" s="237" t="s">
        <v>1500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235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12" customFormat="1" ht="25.92" customHeight="1">
      <c r="A173" s="12"/>
      <c r="B173" s="209"/>
      <c r="C173" s="210"/>
      <c r="D173" s="211" t="s">
        <v>78</v>
      </c>
      <c r="E173" s="212" t="s">
        <v>236</v>
      </c>
      <c r="F173" s="212" t="s">
        <v>237</v>
      </c>
      <c r="G173" s="210"/>
      <c r="H173" s="210"/>
      <c r="I173" s="213"/>
      <c r="J173" s="214">
        <f>BK173</f>
        <v>0</v>
      </c>
      <c r="K173" s="210"/>
      <c r="L173" s="215"/>
      <c r="M173" s="216"/>
      <c r="N173" s="217"/>
      <c r="O173" s="217"/>
      <c r="P173" s="218">
        <f>P174+P181+P202+P227+P248+P271+P306</f>
        <v>0</v>
      </c>
      <c r="Q173" s="217"/>
      <c r="R173" s="218">
        <f>R174+R181+R202+R227+R248+R271+R306</f>
        <v>8.6758851100000012</v>
      </c>
      <c r="S173" s="217"/>
      <c r="T173" s="219">
        <f>T174+T181+T202+T227+T248+T271+T306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0" t="s">
        <v>92</v>
      </c>
      <c r="AT173" s="221" t="s">
        <v>78</v>
      </c>
      <c r="AU173" s="221" t="s">
        <v>79</v>
      </c>
      <c r="AY173" s="220" t="s">
        <v>156</v>
      </c>
      <c r="BK173" s="222">
        <f>BK174+BK181+BK202+BK227+BK248+BK271+BK306</f>
        <v>0</v>
      </c>
    </row>
    <row r="174" s="12" customFormat="1" ht="22.8" customHeight="1">
      <c r="A174" s="12"/>
      <c r="B174" s="209"/>
      <c r="C174" s="210"/>
      <c r="D174" s="211" t="s">
        <v>78</v>
      </c>
      <c r="E174" s="223" t="s">
        <v>238</v>
      </c>
      <c r="F174" s="223" t="s">
        <v>239</v>
      </c>
      <c r="G174" s="210"/>
      <c r="H174" s="210"/>
      <c r="I174" s="213"/>
      <c r="J174" s="224">
        <f>BK174</f>
        <v>0</v>
      </c>
      <c r="K174" s="210"/>
      <c r="L174" s="215"/>
      <c r="M174" s="216"/>
      <c r="N174" s="217"/>
      <c r="O174" s="217"/>
      <c r="P174" s="218">
        <f>SUM(P175:P180)</f>
        <v>0</v>
      </c>
      <c r="Q174" s="217"/>
      <c r="R174" s="218">
        <f>SUM(R175:R180)</f>
        <v>0.11438559999999999</v>
      </c>
      <c r="S174" s="217"/>
      <c r="T174" s="219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0" t="s">
        <v>92</v>
      </c>
      <c r="AT174" s="221" t="s">
        <v>78</v>
      </c>
      <c r="AU174" s="221" t="s">
        <v>86</v>
      </c>
      <c r="AY174" s="220" t="s">
        <v>156</v>
      </c>
      <c r="BK174" s="222">
        <f>SUM(BK175:BK180)</f>
        <v>0</v>
      </c>
    </row>
    <row r="175" s="2" customFormat="1" ht="24.15" customHeight="1">
      <c r="A175" s="35"/>
      <c r="B175" s="36"/>
      <c r="C175" s="225" t="s">
        <v>240</v>
      </c>
      <c r="D175" s="225" t="s">
        <v>159</v>
      </c>
      <c r="E175" s="226" t="s">
        <v>241</v>
      </c>
      <c r="F175" s="227" t="s">
        <v>242</v>
      </c>
      <c r="G175" s="228" t="s">
        <v>162</v>
      </c>
      <c r="H175" s="229">
        <v>77.813000000000002</v>
      </c>
      <c r="I175" s="230"/>
      <c r="J175" s="231">
        <f>ROUND(I175*H175,2)</f>
        <v>0</v>
      </c>
      <c r="K175" s="232"/>
      <c r="L175" s="41"/>
      <c r="M175" s="233" t="s">
        <v>1</v>
      </c>
      <c r="N175" s="234" t="s">
        <v>47</v>
      </c>
      <c r="O175" s="89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224</v>
      </c>
      <c r="AT175" s="237" t="s">
        <v>159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1501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242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24.15" customHeight="1">
      <c r="A177" s="35"/>
      <c r="B177" s="36"/>
      <c r="C177" s="244" t="s">
        <v>244</v>
      </c>
      <c r="D177" s="244" t="s">
        <v>245</v>
      </c>
      <c r="E177" s="245" t="s">
        <v>246</v>
      </c>
      <c r="F177" s="246" t="s">
        <v>247</v>
      </c>
      <c r="G177" s="247" t="s">
        <v>162</v>
      </c>
      <c r="H177" s="248">
        <v>81.703999999999994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47</v>
      </c>
      <c r="O177" s="89"/>
      <c r="P177" s="235">
        <f>O177*H177</f>
        <v>0</v>
      </c>
      <c r="Q177" s="235">
        <v>0.0014</v>
      </c>
      <c r="R177" s="235">
        <f>Q177*H177</f>
        <v>0.11438559999999999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248</v>
      </c>
      <c r="AT177" s="237" t="s">
        <v>245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1502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247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24.15" customHeight="1">
      <c r="A179" s="35"/>
      <c r="B179" s="36"/>
      <c r="C179" s="225" t="s">
        <v>250</v>
      </c>
      <c r="D179" s="225" t="s">
        <v>159</v>
      </c>
      <c r="E179" s="226" t="s">
        <v>251</v>
      </c>
      <c r="F179" s="227" t="s">
        <v>252</v>
      </c>
      <c r="G179" s="228" t="s">
        <v>210</v>
      </c>
      <c r="H179" s="229">
        <v>0.114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1503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254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12" customFormat="1" ht="22.8" customHeight="1">
      <c r="A181" s="12"/>
      <c r="B181" s="209"/>
      <c r="C181" s="210"/>
      <c r="D181" s="211" t="s">
        <v>78</v>
      </c>
      <c r="E181" s="223" t="s">
        <v>255</v>
      </c>
      <c r="F181" s="223" t="s">
        <v>256</v>
      </c>
      <c r="G181" s="210"/>
      <c r="H181" s="210"/>
      <c r="I181" s="213"/>
      <c r="J181" s="224">
        <f>BK181</f>
        <v>0</v>
      </c>
      <c r="K181" s="210"/>
      <c r="L181" s="215"/>
      <c r="M181" s="216"/>
      <c r="N181" s="217"/>
      <c r="O181" s="217"/>
      <c r="P181" s="218">
        <f>SUM(P182:P201)</f>
        <v>0</v>
      </c>
      <c r="Q181" s="217"/>
      <c r="R181" s="218">
        <f>SUM(R182:R201)</f>
        <v>6.3740316600000009</v>
      </c>
      <c r="S181" s="217"/>
      <c r="T181" s="219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0" t="s">
        <v>92</v>
      </c>
      <c r="AT181" s="221" t="s">
        <v>78</v>
      </c>
      <c r="AU181" s="221" t="s">
        <v>86</v>
      </c>
      <c r="AY181" s="220" t="s">
        <v>156</v>
      </c>
      <c r="BK181" s="222">
        <f>SUM(BK182:BK201)</f>
        <v>0</v>
      </c>
    </row>
    <row r="182" s="2" customFormat="1" ht="24.15" customHeight="1">
      <c r="A182" s="35"/>
      <c r="B182" s="36"/>
      <c r="C182" s="225" t="s">
        <v>7</v>
      </c>
      <c r="D182" s="225" t="s">
        <v>159</v>
      </c>
      <c r="E182" s="226" t="s">
        <v>257</v>
      </c>
      <c r="F182" s="227" t="s">
        <v>258</v>
      </c>
      <c r="G182" s="228" t="s">
        <v>162</v>
      </c>
      <c r="H182" s="229">
        <v>21.146999999999998</v>
      </c>
      <c r="I182" s="230"/>
      <c r="J182" s="231">
        <f>ROUND(I182*H182,2)</f>
        <v>0</v>
      </c>
      <c r="K182" s="232"/>
      <c r="L182" s="41"/>
      <c r="M182" s="233" t="s">
        <v>1</v>
      </c>
      <c r="N182" s="234" t="s">
        <v>47</v>
      </c>
      <c r="O182" s="89"/>
      <c r="P182" s="235">
        <f>O182*H182</f>
        <v>0</v>
      </c>
      <c r="Q182" s="235">
        <v>0.053409999999999999</v>
      </c>
      <c r="R182" s="235">
        <f>Q182*H182</f>
        <v>1.12946127</v>
      </c>
      <c r="S182" s="235">
        <v>0</v>
      </c>
      <c r="T182" s="23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7" t="s">
        <v>224</v>
      </c>
      <c r="AT182" s="237" t="s">
        <v>159</v>
      </c>
      <c r="AU182" s="237" t="s">
        <v>92</v>
      </c>
      <c r="AY182" s="14" t="s">
        <v>156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4" t="s">
        <v>164</v>
      </c>
      <c r="BK182" s="238">
        <f>ROUND(I182*H182,2)</f>
        <v>0</v>
      </c>
      <c r="BL182" s="14" t="s">
        <v>224</v>
      </c>
      <c r="BM182" s="237" t="s">
        <v>1504</v>
      </c>
    </row>
    <row r="183" s="2" customFormat="1">
      <c r="A183" s="35"/>
      <c r="B183" s="36"/>
      <c r="C183" s="37"/>
      <c r="D183" s="239" t="s">
        <v>166</v>
      </c>
      <c r="E183" s="37"/>
      <c r="F183" s="240" t="s">
        <v>258</v>
      </c>
      <c r="G183" s="37"/>
      <c r="H183" s="37"/>
      <c r="I183" s="241"/>
      <c r="J183" s="37"/>
      <c r="K183" s="37"/>
      <c r="L183" s="41"/>
      <c r="M183" s="242"/>
      <c r="N183" s="243"/>
      <c r="O183" s="89"/>
      <c r="P183" s="89"/>
      <c r="Q183" s="89"/>
      <c r="R183" s="89"/>
      <c r="S183" s="89"/>
      <c r="T183" s="90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166</v>
      </c>
      <c r="AU183" s="14" t="s">
        <v>92</v>
      </c>
    </row>
    <row r="184" s="2" customFormat="1" ht="24.15" customHeight="1">
      <c r="A184" s="35"/>
      <c r="B184" s="36"/>
      <c r="C184" s="225" t="s">
        <v>260</v>
      </c>
      <c r="D184" s="225" t="s">
        <v>159</v>
      </c>
      <c r="E184" s="226" t="s">
        <v>1505</v>
      </c>
      <c r="F184" s="227" t="s">
        <v>1506</v>
      </c>
      <c r="G184" s="228" t="s">
        <v>162</v>
      </c>
      <c r="H184" s="229">
        <v>1.8300000000000001</v>
      </c>
      <c r="I184" s="230"/>
      <c r="J184" s="231">
        <f>ROUND(I184*H184,2)</f>
        <v>0</v>
      </c>
      <c r="K184" s="232"/>
      <c r="L184" s="41"/>
      <c r="M184" s="233" t="s">
        <v>1</v>
      </c>
      <c r="N184" s="234" t="s">
        <v>47</v>
      </c>
      <c r="O184" s="89"/>
      <c r="P184" s="235">
        <f>O184*H184</f>
        <v>0</v>
      </c>
      <c r="Q184" s="235">
        <v>0.04555</v>
      </c>
      <c r="R184" s="235">
        <f>Q184*H184</f>
        <v>0.0833565</v>
      </c>
      <c r="S184" s="235">
        <v>0</v>
      </c>
      <c r="T184" s="23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7" t="s">
        <v>224</v>
      </c>
      <c r="AT184" s="237" t="s">
        <v>159</v>
      </c>
      <c r="AU184" s="237" t="s">
        <v>92</v>
      </c>
      <c r="AY184" s="14" t="s">
        <v>156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4" t="s">
        <v>164</v>
      </c>
      <c r="BK184" s="238">
        <f>ROUND(I184*H184,2)</f>
        <v>0</v>
      </c>
      <c r="BL184" s="14" t="s">
        <v>224</v>
      </c>
      <c r="BM184" s="237" t="s">
        <v>1507</v>
      </c>
    </row>
    <row r="185" s="2" customFormat="1">
      <c r="A185" s="35"/>
      <c r="B185" s="36"/>
      <c r="C185" s="37"/>
      <c r="D185" s="239" t="s">
        <v>166</v>
      </c>
      <c r="E185" s="37"/>
      <c r="F185" s="240" t="s">
        <v>1506</v>
      </c>
      <c r="G185" s="37"/>
      <c r="H185" s="37"/>
      <c r="I185" s="241"/>
      <c r="J185" s="37"/>
      <c r="K185" s="37"/>
      <c r="L185" s="41"/>
      <c r="M185" s="242"/>
      <c r="N185" s="243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166</v>
      </c>
      <c r="AU185" s="14" t="s">
        <v>92</v>
      </c>
    </row>
    <row r="186" s="2" customFormat="1" ht="24.15" customHeight="1">
      <c r="A186" s="35"/>
      <c r="B186" s="36"/>
      <c r="C186" s="225" t="s">
        <v>264</v>
      </c>
      <c r="D186" s="225" t="s">
        <v>159</v>
      </c>
      <c r="E186" s="226" t="s">
        <v>261</v>
      </c>
      <c r="F186" s="227" t="s">
        <v>262</v>
      </c>
      <c r="G186" s="228" t="s">
        <v>162</v>
      </c>
      <c r="H186" s="229">
        <v>13.749000000000001</v>
      </c>
      <c r="I186" s="230"/>
      <c r="J186" s="231">
        <f>ROUND(I186*H186,2)</f>
        <v>0</v>
      </c>
      <c r="K186" s="232"/>
      <c r="L186" s="41"/>
      <c r="M186" s="233" t="s">
        <v>1</v>
      </c>
      <c r="N186" s="234" t="s">
        <v>47</v>
      </c>
      <c r="O186" s="89"/>
      <c r="P186" s="235">
        <f>O186*H186</f>
        <v>0</v>
      </c>
      <c r="Q186" s="235">
        <v>0.046969999999999998</v>
      </c>
      <c r="R186" s="235">
        <f>Q186*H186</f>
        <v>0.64579052999999997</v>
      </c>
      <c r="S186" s="235">
        <v>0</v>
      </c>
      <c r="T186" s="23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7" t="s">
        <v>224</v>
      </c>
      <c r="AT186" s="237" t="s">
        <v>159</v>
      </c>
      <c r="AU186" s="237" t="s">
        <v>92</v>
      </c>
      <c r="AY186" s="14" t="s">
        <v>156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4" t="s">
        <v>164</v>
      </c>
      <c r="BK186" s="238">
        <f>ROUND(I186*H186,2)</f>
        <v>0</v>
      </c>
      <c r="BL186" s="14" t="s">
        <v>224</v>
      </c>
      <c r="BM186" s="237" t="s">
        <v>1508</v>
      </c>
    </row>
    <row r="187" s="2" customFormat="1">
      <c r="A187" s="35"/>
      <c r="B187" s="36"/>
      <c r="C187" s="37"/>
      <c r="D187" s="239" t="s">
        <v>166</v>
      </c>
      <c r="E187" s="37"/>
      <c r="F187" s="240" t="s">
        <v>262</v>
      </c>
      <c r="G187" s="37"/>
      <c r="H187" s="37"/>
      <c r="I187" s="241"/>
      <c r="J187" s="37"/>
      <c r="K187" s="37"/>
      <c r="L187" s="41"/>
      <c r="M187" s="242"/>
      <c r="N187" s="243"/>
      <c r="O187" s="89"/>
      <c r="P187" s="89"/>
      <c r="Q187" s="89"/>
      <c r="R187" s="89"/>
      <c r="S187" s="89"/>
      <c r="T187" s="9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166</v>
      </c>
      <c r="AU187" s="14" t="s">
        <v>92</v>
      </c>
    </row>
    <row r="188" s="2" customFormat="1" ht="37.8" customHeight="1">
      <c r="A188" s="35"/>
      <c r="B188" s="36"/>
      <c r="C188" s="225" t="s">
        <v>268</v>
      </c>
      <c r="D188" s="225" t="s">
        <v>159</v>
      </c>
      <c r="E188" s="226" t="s">
        <v>265</v>
      </c>
      <c r="F188" s="227" t="s">
        <v>266</v>
      </c>
      <c r="G188" s="228" t="s">
        <v>162</v>
      </c>
      <c r="H188" s="229">
        <v>8.5399999999999991</v>
      </c>
      <c r="I188" s="230"/>
      <c r="J188" s="231">
        <f>ROUND(I188*H188,2)</f>
        <v>0</v>
      </c>
      <c r="K188" s="232"/>
      <c r="L188" s="41"/>
      <c r="M188" s="233" t="s">
        <v>1</v>
      </c>
      <c r="N188" s="234" t="s">
        <v>47</v>
      </c>
      <c r="O188" s="89"/>
      <c r="P188" s="235">
        <f>O188*H188</f>
        <v>0</v>
      </c>
      <c r="Q188" s="235">
        <v>0.050160000000000003</v>
      </c>
      <c r="R188" s="235">
        <f>Q188*H188</f>
        <v>0.42836639999999998</v>
      </c>
      <c r="S188" s="235">
        <v>0</v>
      </c>
      <c r="T188" s="23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7" t="s">
        <v>224</v>
      </c>
      <c r="AT188" s="237" t="s">
        <v>159</v>
      </c>
      <c r="AU188" s="237" t="s">
        <v>92</v>
      </c>
      <c r="AY188" s="14" t="s">
        <v>156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4" t="s">
        <v>164</v>
      </c>
      <c r="BK188" s="238">
        <f>ROUND(I188*H188,2)</f>
        <v>0</v>
      </c>
      <c r="BL188" s="14" t="s">
        <v>224</v>
      </c>
      <c r="BM188" s="237" t="s">
        <v>1509</v>
      </c>
    </row>
    <row r="189" s="2" customFormat="1">
      <c r="A189" s="35"/>
      <c r="B189" s="36"/>
      <c r="C189" s="37"/>
      <c r="D189" s="239" t="s">
        <v>166</v>
      </c>
      <c r="E189" s="37"/>
      <c r="F189" s="240" t="s">
        <v>266</v>
      </c>
      <c r="G189" s="37"/>
      <c r="H189" s="37"/>
      <c r="I189" s="241"/>
      <c r="J189" s="37"/>
      <c r="K189" s="37"/>
      <c r="L189" s="41"/>
      <c r="M189" s="242"/>
      <c r="N189" s="243"/>
      <c r="O189" s="89"/>
      <c r="P189" s="89"/>
      <c r="Q189" s="89"/>
      <c r="R189" s="89"/>
      <c r="S189" s="89"/>
      <c r="T189" s="90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166</v>
      </c>
      <c r="AU189" s="14" t="s">
        <v>92</v>
      </c>
    </row>
    <row r="190" s="2" customFormat="1" ht="37.8" customHeight="1">
      <c r="A190" s="35"/>
      <c r="B190" s="36"/>
      <c r="C190" s="225" t="s">
        <v>272</v>
      </c>
      <c r="D190" s="225" t="s">
        <v>159</v>
      </c>
      <c r="E190" s="226" t="s">
        <v>269</v>
      </c>
      <c r="F190" s="227" t="s">
        <v>270</v>
      </c>
      <c r="G190" s="228" t="s">
        <v>162</v>
      </c>
      <c r="H190" s="229">
        <v>66.227999999999994</v>
      </c>
      <c r="I190" s="230"/>
      <c r="J190" s="231">
        <f>ROUND(I190*H190,2)</f>
        <v>0</v>
      </c>
      <c r="K190" s="232"/>
      <c r="L190" s="41"/>
      <c r="M190" s="233" t="s">
        <v>1</v>
      </c>
      <c r="N190" s="234" t="s">
        <v>47</v>
      </c>
      <c r="O190" s="89"/>
      <c r="P190" s="235">
        <f>O190*H190</f>
        <v>0</v>
      </c>
      <c r="Q190" s="235">
        <v>0.027060000000000001</v>
      </c>
      <c r="R190" s="235">
        <f>Q190*H190</f>
        <v>1.79212968</v>
      </c>
      <c r="S190" s="235">
        <v>0</v>
      </c>
      <c r="T190" s="23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7" t="s">
        <v>224</v>
      </c>
      <c r="AT190" s="237" t="s">
        <v>159</v>
      </c>
      <c r="AU190" s="237" t="s">
        <v>92</v>
      </c>
      <c r="AY190" s="14" t="s">
        <v>156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4" t="s">
        <v>164</v>
      </c>
      <c r="BK190" s="238">
        <f>ROUND(I190*H190,2)</f>
        <v>0</v>
      </c>
      <c r="BL190" s="14" t="s">
        <v>224</v>
      </c>
      <c r="BM190" s="237" t="s">
        <v>1510</v>
      </c>
    </row>
    <row r="191" s="2" customFormat="1">
      <c r="A191" s="35"/>
      <c r="B191" s="36"/>
      <c r="C191" s="37"/>
      <c r="D191" s="239" t="s">
        <v>166</v>
      </c>
      <c r="E191" s="37"/>
      <c r="F191" s="240" t="s">
        <v>270</v>
      </c>
      <c r="G191" s="37"/>
      <c r="H191" s="37"/>
      <c r="I191" s="241"/>
      <c r="J191" s="37"/>
      <c r="K191" s="37"/>
      <c r="L191" s="41"/>
      <c r="M191" s="242"/>
      <c r="N191" s="243"/>
      <c r="O191" s="89"/>
      <c r="P191" s="89"/>
      <c r="Q191" s="89"/>
      <c r="R191" s="89"/>
      <c r="S191" s="89"/>
      <c r="T191" s="90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166</v>
      </c>
      <c r="AU191" s="14" t="s">
        <v>92</v>
      </c>
    </row>
    <row r="192" s="2" customFormat="1" ht="37.8" customHeight="1">
      <c r="A192" s="35"/>
      <c r="B192" s="36"/>
      <c r="C192" s="225" t="s">
        <v>276</v>
      </c>
      <c r="D192" s="225" t="s">
        <v>159</v>
      </c>
      <c r="E192" s="226" t="s">
        <v>273</v>
      </c>
      <c r="F192" s="227" t="s">
        <v>274</v>
      </c>
      <c r="G192" s="228" t="s">
        <v>162</v>
      </c>
      <c r="H192" s="229">
        <v>7.6970000000000001</v>
      </c>
      <c r="I192" s="230"/>
      <c r="J192" s="231">
        <f>ROUND(I192*H192,2)</f>
        <v>0</v>
      </c>
      <c r="K192" s="232"/>
      <c r="L192" s="41"/>
      <c r="M192" s="233" t="s">
        <v>1</v>
      </c>
      <c r="N192" s="234" t="s">
        <v>47</v>
      </c>
      <c r="O192" s="89"/>
      <c r="P192" s="235">
        <f>O192*H192</f>
        <v>0</v>
      </c>
      <c r="Q192" s="235">
        <v>0.027539999999999999</v>
      </c>
      <c r="R192" s="235">
        <f>Q192*H192</f>
        <v>0.21197537999999999</v>
      </c>
      <c r="S192" s="235">
        <v>0</v>
      </c>
      <c r="T192" s="23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7" t="s">
        <v>224</v>
      </c>
      <c r="AT192" s="237" t="s">
        <v>159</v>
      </c>
      <c r="AU192" s="237" t="s">
        <v>92</v>
      </c>
      <c r="AY192" s="14" t="s">
        <v>156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4" t="s">
        <v>164</v>
      </c>
      <c r="BK192" s="238">
        <f>ROUND(I192*H192,2)</f>
        <v>0</v>
      </c>
      <c r="BL192" s="14" t="s">
        <v>224</v>
      </c>
      <c r="BM192" s="237" t="s">
        <v>1511</v>
      </c>
    </row>
    <row r="193" s="2" customFormat="1">
      <c r="A193" s="35"/>
      <c r="B193" s="36"/>
      <c r="C193" s="37"/>
      <c r="D193" s="239" t="s">
        <v>166</v>
      </c>
      <c r="E193" s="37"/>
      <c r="F193" s="240" t="s">
        <v>274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166</v>
      </c>
      <c r="AU193" s="14" t="s">
        <v>92</v>
      </c>
    </row>
    <row r="194" s="2" customFormat="1" ht="16.5" customHeight="1">
      <c r="A194" s="35"/>
      <c r="B194" s="36"/>
      <c r="C194" s="225" t="s">
        <v>280</v>
      </c>
      <c r="D194" s="225" t="s">
        <v>159</v>
      </c>
      <c r="E194" s="226" t="s">
        <v>277</v>
      </c>
      <c r="F194" s="227" t="s">
        <v>278</v>
      </c>
      <c r="G194" s="228" t="s">
        <v>162</v>
      </c>
      <c r="H194" s="229">
        <v>77.813000000000002</v>
      </c>
      <c r="I194" s="230"/>
      <c r="J194" s="231">
        <f>ROUND(I194*H194,2)</f>
        <v>0</v>
      </c>
      <c r="K194" s="232"/>
      <c r="L194" s="41"/>
      <c r="M194" s="233" t="s">
        <v>1</v>
      </c>
      <c r="N194" s="234" t="s">
        <v>47</v>
      </c>
      <c r="O194" s="89"/>
      <c r="P194" s="235">
        <f>O194*H194</f>
        <v>0</v>
      </c>
      <c r="Q194" s="235">
        <v>0.0263</v>
      </c>
      <c r="R194" s="235">
        <f>Q194*H194</f>
        <v>2.0464819000000003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224</v>
      </c>
      <c r="AT194" s="237" t="s">
        <v>159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1512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278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24.15" customHeight="1">
      <c r="A196" s="35"/>
      <c r="B196" s="36"/>
      <c r="C196" s="225" t="s">
        <v>285</v>
      </c>
      <c r="D196" s="225" t="s">
        <v>159</v>
      </c>
      <c r="E196" s="226" t="s">
        <v>290</v>
      </c>
      <c r="F196" s="227" t="s">
        <v>291</v>
      </c>
      <c r="G196" s="228" t="s">
        <v>283</v>
      </c>
      <c r="H196" s="229">
        <v>2</v>
      </c>
      <c r="I196" s="230"/>
      <c r="J196" s="231">
        <f>ROUND(I196*H196,2)</f>
        <v>0</v>
      </c>
      <c r="K196" s="232"/>
      <c r="L196" s="41"/>
      <c r="M196" s="233" t="s">
        <v>1</v>
      </c>
      <c r="N196" s="234" t="s">
        <v>47</v>
      </c>
      <c r="O196" s="89"/>
      <c r="P196" s="235">
        <f>O196*H196</f>
        <v>0</v>
      </c>
      <c r="Q196" s="235">
        <v>0.0050299999999999997</v>
      </c>
      <c r="R196" s="235">
        <f>Q196*H196</f>
        <v>0.01006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224</v>
      </c>
      <c r="AT196" s="237" t="s">
        <v>159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1513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291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 ht="21.75" customHeight="1">
      <c r="A198" s="35"/>
      <c r="B198" s="36"/>
      <c r="C198" s="225" t="s">
        <v>289</v>
      </c>
      <c r="D198" s="225" t="s">
        <v>159</v>
      </c>
      <c r="E198" s="226" t="s">
        <v>294</v>
      </c>
      <c r="F198" s="227" t="s">
        <v>295</v>
      </c>
      <c r="G198" s="228" t="s">
        <v>182</v>
      </c>
      <c r="H198" s="229">
        <v>9.5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0.0027799999999999999</v>
      </c>
      <c r="R198" s="235">
        <f>Q198*H198</f>
        <v>0.026409999999999999</v>
      </c>
      <c r="S198" s="235">
        <v>0</v>
      </c>
      <c r="T198" s="23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1514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295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24.15" customHeight="1">
      <c r="A200" s="35"/>
      <c r="B200" s="36"/>
      <c r="C200" s="225" t="s">
        <v>293</v>
      </c>
      <c r="D200" s="225" t="s">
        <v>159</v>
      </c>
      <c r="E200" s="226" t="s">
        <v>298</v>
      </c>
      <c r="F200" s="227" t="s">
        <v>299</v>
      </c>
      <c r="G200" s="228" t="s">
        <v>210</v>
      </c>
      <c r="H200" s="229">
        <v>6.3739999999999997</v>
      </c>
      <c r="I200" s="230"/>
      <c r="J200" s="231">
        <f>ROUND(I200*H200,2)</f>
        <v>0</v>
      </c>
      <c r="K200" s="232"/>
      <c r="L200" s="41"/>
      <c r="M200" s="233" t="s">
        <v>1</v>
      </c>
      <c r="N200" s="234" t="s">
        <v>47</v>
      </c>
      <c r="O200" s="89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224</v>
      </c>
      <c r="AT200" s="237" t="s">
        <v>159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1515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301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12" customFormat="1" ht="22.8" customHeight="1">
      <c r="A202" s="12"/>
      <c r="B202" s="209"/>
      <c r="C202" s="210"/>
      <c r="D202" s="211" t="s">
        <v>78</v>
      </c>
      <c r="E202" s="223" t="s">
        <v>302</v>
      </c>
      <c r="F202" s="223" t="s">
        <v>303</v>
      </c>
      <c r="G202" s="210"/>
      <c r="H202" s="210"/>
      <c r="I202" s="213"/>
      <c r="J202" s="224">
        <f>BK202</f>
        <v>0</v>
      </c>
      <c r="K202" s="210"/>
      <c r="L202" s="215"/>
      <c r="M202" s="216"/>
      <c r="N202" s="217"/>
      <c r="O202" s="217"/>
      <c r="P202" s="218">
        <f>SUM(P203:P226)</f>
        <v>0</v>
      </c>
      <c r="Q202" s="217"/>
      <c r="R202" s="218">
        <f>SUM(R203:R226)</f>
        <v>0.19319999999999998</v>
      </c>
      <c r="S202" s="217"/>
      <c r="T202" s="219">
        <f>SUM(T203:T226)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0" t="s">
        <v>92</v>
      </c>
      <c r="AT202" s="221" t="s">
        <v>78</v>
      </c>
      <c r="AU202" s="221" t="s">
        <v>86</v>
      </c>
      <c r="AY202" s="220" t="s">
        <v>156</v>
      </c>
      <c r="BK202" s="222">
        <f>SUM(BK203:BK226)</f>
        <v>0</v>
      </c>
    </row>
    <row r="203" s="2" customFormat="1" ht="24.15" customHeight="1">
      <c r="A203" s="35"/>
      <c r="B203" s="36"/>
      <c r="C203" s="225" t="s">
        <v>297</v>
      </c>
      <c r="D203" s="225" t="s">
        <v>159</v>
      </c>
      <c r="E203" s="226" t="s">
        <v>304</v>
      </c>
      <c r="F203" s="227" t="s">
        <v>305</v>
      </c>
      <c r="G203" s="228" t="s">
        <v>283</v>
      </c>
      <c r="H203" s="229">
        <v>4</v>
      </c>
      <c r="I203" s="230"/>
      <c r="J203" s="231">
        <f>ROUND(I203*H203,2)</f>
        <v>0</v>
      </c>
      <c r="K203" s="232"/>
      <c r="L203" s="41"/>
      <c r="M203" s="233" t="s">
        <v>1</v>
      </c>
      <c r="N203" s="234" t="s">
        <v>47</v>
      </c>
      <c r="O203" s="89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7" t="s">
        <v>224</v>
      </c>
      <c r="AT203" s="237" t="s">
        <v>159</v>
      </c>
      <c r="AU203" s="237" t="s">
        <v>92</v>
      </c>
      <c r="AY203" s="14" t="s">
        <v>156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4" t="s">
        <v>164</v>
      </c>
      <c r="BK203" s="238">
        <f>ROUND(I203*H203,2)</f>
        <v>0</v>
      </c>
      <c r="BL203" s="14" t="s">
        <v>224</v>
      </c>
      <c r="BM203" s="237" t="s">
        <v>1516</v>
      </c>
    </row>
    <row r="204" s="2" customFormat="1">
      <c r="A204" s="35"/>
      <c r="B204" s="36"/>
      <c r="C204" s="37"/>
      <c r="D204" s="239" t="s">
        <v>166</v>
      </c>
      <c r="E204" s="37"/>
      <c r="F204" s="240" t="s">
        <v>305</v>
      </c>
      <c r="G204" s="37"/>
      <c r="H204" s="37"/>
      <c r="I204" s="241"/>
      <c r="J204" s="37"/>
      <c r="K204" s="37"/>
      <c r="L204" s="41"/>
      <c r="M204" s="242"/>
      <c r="N204" s="243"/>
      <c r="O204" s="89"/>
      <c r="P204" s="89"/>
      <c r="Q204" s="89"/>
      <c r="R204" s="89"/>
      <c r="S204" s="89"/>
      <c r="T204" s="90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166</v>
      </c>
      <c r="AU204" s="14" t="s">
        <v>92</v>
      </c>
    </row>
    <row r="205" s="2" customFormat="1" ht="24.15" customHeight="1">
      <c r="A205" s="35"/>
      <c r="B205" s="36"/>
      <c r="C205" s="244" t="s">
        <v>248</v>
      </c>
      <c r="D205" s="244" t="s">
        <v>245</v>
      </c>
      <c r="E205" s="245" t="s">
        <v>308</v>
      </c>
      <c r="F205" s="246" t="s">
        <v>309</v>
      </c>
      <c r="G205" s="247" t="s">
        <v>283</v>
      </c>
      <c r="H205" s="248">
        <v>3</v>
      </c>
      <c r="I205" s="249"/>
      <c r="J205" s="250">
        <f>ROUND(I205*H205,2)</f>
        <v>0</v>
      </c>
      <c r="K205" s="251"/>
      <c r="L205" s="252"/>
      <c r="M205" s="253" t="s">
        <v>1</v>
      </c>
      <c r="N205" s="254" t="s">
        <v>47</v>
      </c>
      <c r="O205" s="89"/>
      <c r="P205" s="235">
        <f>O205*H205</f>
        <v>0</v>
      </c>
      <c r="Q205" s="235">
        <v>0.02</v>
      </c>
      <c r="R205" s="235">
        <f>Q205*H205</f>
        <v>0.059999999999999998</v>
      </c>
      <c r="S205" s="235">
        <v>0</v>
      </c>
      <c r="T205" s="23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7" t="s">
        <v>248</v>
      </c>
      <c r="AT205" s="237" t="s">
        <v>245</v>
      </c>
      <c r="AU205" s="237" t="s">
        <v>92</v>
      </c>
      <c r="AY205" s="14" t="s">
        <v>156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4" t="s">
        <v>164</v>
      </c>
      <c r="BK205" s="238">
        <f>ROUND(I205*H205,2)</f>
        <v>0</v>
      </c>
      <c r="BL205" s="14" t="s">
        <v>224</v>
      </c>
      <c r="BM205" s="237" t="s">
        <v>1517</v>
      </c>
    </row>
    <row r="206" s="2" customFormat="1">
      <c r="A206" s="35"/>
      <c r="B206" s="36"/>
      <c r="C206" s="37"/>
      <c r="D206" s="239" t="s">
        <v>166</v>
      </c>
      <c r="E206" s="37"/>
      <c r="F206" s="240" t="s">
        <v>309</v>
      </c>
      <c r="G206" s="37"/>
      <c r="H206" s="37"/>
      <c r="I206" s="241"/>
      <c r="J206" s="37"/>
      <c r="K206" s="37"/>
      <c r="L206" s="41"/>
      <c r="M206" s="242"/>
      <c r="N206" s="243"/>
      <c r="O206" s="89"/>
      <c r="P206" s="89"/>
      <c r="Q206" s="89"/>
      <c r="R206" s="89"/>
      <c r="S206" s="89"/>
      <c r="T206" s="90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166</v>
      </c>
      <c r="AU206" s="14" t="s">
        <v>92</v>
      </c>
    </row>
    <row r="207" s="2" customFormat="1" ht="24.15" customHeight="1">
      <c r="A207" s="35"/>
      <c r="B207" s="36"/>
      <c r="C207" s="244" t="s">
        <v>307</v>
      </c>
      <c r="D207" s="244" t="s">
        <v>245</v>
      </c>
      <c r="E207" s="245" t="s">
        <v>312</v>
      </c>
      <c r="F207" s="246" t="s">
        <v>313</v>
      </c>
      <c r="G207" s="247" t="s">
        <v>283</v>
      </c>
      <c r="H207" s="248">
        <v>1</v>
      </c>
      <c r="I207" s="249"/>
      <c r="J207" s="250">
        <f>ROUND(I207*H207,2)</f>
        <v>0</v>
      </c>
      <c r="K207" s="251"/>
      <c r="L207" s="252"/>
      <c r="M207" s="253" t="s">
        <v>1</v>
      </c>
      <c r="N207" s="254" t="s">
        <v>47</v>
      </c>
      <c r="O207" s="89"/>
      <c r="P207" s="235">
        <f>O207*H207</f>
        <v>0</v>
      </c>
      <c r="Q207" s="235">
        <v>0.017999999999999999</v>
      </c>
      <c r="R207" s="235">
        <f>Q207*H207</f>
        <v>0.017999999999999999</v>
      </c>
      <c r="S207" s="235">
        <v>0</v>
      </c>
      <c r="T207" s="23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7" t="s">
        <v>248</v>
      </c>
      <c r="AT207" s="237" t="s">
        <v>245</v>
      </c>
      <c r="AU207" s="237" t="s">
        <v>92</v>
      </c>
      <c r="AY207" s="14" t="s">
        <v>156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4" t="s">
        <v>164</v>
      </c>
      <c r="BK207" s="238">
        <f>ROUND(I207*H207,2)</f>
        <v>0</v>
      </c>
      <c r="BL207" s="14" t="s">
        <v>224</v>
      </c>
      <c r="BM207" s="237" t="s">
        <v>1518</v>
      </c>
    </row>
    <row r="208" s="2" customFormat="1">
      <c r="A208" s="35"/>
      <c r="B208" s="36"/>
      <c r="C208" s="37"/>
      <c r="D208" s="239" t="s">
        <v>166</v>
      </c>
      <c r="E208" s="37"/>
      <c r="F208" s="240" t="s">
        <v>313</v>
      </c>
      <c r="G208" s="37"/>
      <c r="H208" s="37"/>
      <c r="I208" s="241"/>
      <c r="J208" s="37"/>
      <c r="K208" s="37"/>
      <c r="L208" s="41"/>
      <c r="M208" s="242"/>
      <c r="N208" s="243"/>
      <c r="O208" s="89"/>
      <c r="P208" s="89"/>
      <c r="Q208" s="89"/>
      <c r="R208" s="89"/>
      <c r="S208" s="89"/>
      <c r="T208" s="90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166</v>
      </c>
      <c r="AU208" s="14" t="s">
        <v>92</v>
      </c>
    </row>
    <row r="209" s="2" customFormat="1" ht="16.5" customHeight="1">
      <c r="A209" s="35"/>
      <c r="B209" s="36"/>
      <c r="C209" s="225" t="s">
        <v>311</v>
      </c>
      <c r="D209" s="225" t="s">
        <v>159</v>
      </c>
      <c r="E209" s="226" t="s">
        <v>316</v>
      </c>
      <c r="F209" s="227" t="s">
        <v>317</v>
      </c>
      <c r="G209" s="228" t="s">
        <v>283</v>
      </c>
      <c r="H209" s="229">
        <v>4</v>
      </c>
      <c r="I209" s="230"/>
      <c r="J209" s="231">
        <f>ROUND(I209*H209,2)</f>
        <v>0</v>
      </c>
      <c r="K209" s="232"/>
      <c r="L209" s="41"/>
      <c r="M209" s="233" t="s">
        <v>1</v>
      </c>
      <c r="N209" s="234" t="s">
        <v>47</v>
      </c>
      <c r="O209" s="89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7" t="s">
        <v>224</v>
      </c>
      <c r="AT209" s="237" t="s">
        <v>159</v>
      </c>
      <c r="AU209" s="237" t="s">
        <v>92</v>
      </c>
      <c r="AY209" s="14" t="s">
        <v>156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4" t="s">
        <v>164</v>
      </c>
      <c r="BK209" s="238">
        <f>ROUND(I209*H209,2)</f>
        <v>0</v>
      </c>
      <c r="BL209" s="14" t="s">
        <v>224</v>
      </c>
      <c r="BM209" s="237" t="s">
        <v>1519</v>
      </c>
    </row>
    <row r="210" s="2" customFormat="1">
      <c r="A210" s="35"/>
      <c r="B210" s="36"/>
      <c r="C210" s="37"/>
      <c r="D210" s="239" t="s">
        <v>166</v>
      </c>
      <c r="E210" s="37"/>
      <c r="F210" s="240" t="s">
        <v>317</v>
      </c>
      <c r="G210" s="37"/>
      <c r="H210" s="37"/>
      <c r="I210" s="241"/>
      <c r="J210" s="37"/>
      <c r="K210" s="37"/>
      <c r="L210" s="41"/>
      <c r="M210" s="242"/>
      <c r="N210" s="243"/>
      <c r="O210" s="89"/>
      <c r="P210" s="89"/>
      <c r="Q210" s="89"/>
      <c r="R210" s="89"/>
      <c r="S210" s="89"/>
      <c r="T210" s="90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166</v>
      </c>
      <c r="AU210" s="14" t="s">
        <v>92</v>
      </c>
    </row>
    <row r="211" s="2" customFormat="1" ht="24.15" customHeight="1">
      <c r="A211" s="35"/>
      <c r="B211" s="36"/>
      <c r="C211" s="244" t="s">
        <v>315</v>
      </c>
      <c r="D211" s="244" t="s">
        <v>245</v>
      </c>
      <c r="E211" s="245" t="s">
        <v>320</v>
      </c>
      <c r="F211" s="246" t="s">
        <v>321</v>
      </c>
      <c r="G211" s="247" t="s">
        <v>283</v>
      </c>
      <c r="H211" s="248">
        <v>4</v>
      </c>
      <c r="I211" s="249"/>
      <c r="J211" s="250">
        <f>ROUND(I211*H211,2)</f>
        <v>0</v>
      </c>
      <c r="K211" s="251"/>
      <c r="L211" s="252"/>
      <c r="M211" s="253" t="s">
        <v>1</v>
      </c>
      <c r="N211" s="254" t="s">
        <v>47</v>
      </c>
      <c r="O211" s="89"/>
      <c r="P211" s="235">
        <f>O211*H211</f>
        <v>0</v>
      </c>
      <c r="Q211" s="235">
        <v>0.00014999999999999999</v>
      </c>
      <c r="R211" s="235">
        <f>Q211*H211</f>
        <v>0.00059999999999999995</v>
      </c>
      <c r="S211" s="235">
        <v>0</v>
      </c>
      <c r="T211" s="236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7" t="s">
        <v>248</v>
      </c>
      <c r="AT211" s="237" t="s">
        <v>245</v>
      </c>
      <c r="AU211" s="237" t="s">
        <v>92</v>
      </c>
      <c r="AY211" s="14" t="s">
        <v>156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4" t="s">
        <v>164</v>
      </c>
      <c r="BK211" s="238">
        <f>ROUND(I211*H211,2)</f>
        <v>0</v>
      </c>
      <c r="BL211" s="14" t="s">
        <v>224</v>
      </c>
      <c r="BM211" s="237" t="s">
        <v>1520</v>
      </c>
    </row>
    <row r="212" s="2" customFormat="1">
      <c r="A212" s="35"/>
      <c r="B212" s="36"/>
      <c r="C212" s="37"/>
      <c r="D212" s="239" t="s">
        <v>166</v>
      </c>
      <c r="E212" s="37"/>
      <c r="F212" s="240" t="s">
        <v>321</v>
      </c>
      <c r="G212" s="37"/>
      <c r="H212" s="37"/>
      <c r="I212" s="241"/>
      <c r="J212" s="37"/>
      <c r="K212" s="37"/>
      <c r="L212" s="41"/>
      <c r="M212" s="242"/>
      <c r="N212" s="243"/>
      <c r="O212" s="89"/>
      <c r="P212" s="89"/>
      <c r="Q212" s="89"/>
      <c r="R212" s="89"/>
      <c r="S212" s="89"/>
      <c r="T212" s="90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166</v>
      </c>
      <c r="AU212" s="14" t="s">
        <v>92</v>
      </c>
    </row>
    <row r="213" s="2" customFormat="1" ht="21.75" customHeight="1">
      <c r="A213" s="35"/>
      <c r="B213" s="36"/>
      <c r="C213" s="225" t="s">
        <v>319</v>
      </c>
      <c r="D213" s="225" t="s">
        <v>159</v>
      </c>
      <c r="E213" s="226" t="s">
        <v>324</v>
      </c>
      <c r="F213" s="227" t="s">
        <v>325</v>
      </c>
      <c r="G213" s="228" t="s">
        <v>283</v>
      </c>
      <c r="H213" s="229">
        <v>4</v>
      </c>
      <c r="I213" s="230"/>
      <c r="J213" s="231">
        <f>ROUND(I213*H213,2)</f>
        <v>0</v>
      </c>
      <c r="K213" s="232"/>
      <c r="L213" s="41"/>
      <c r="M213" s="233" t="s">
        <v>1</v>
      </c>
      <c r="N213" s="234" t="s">
        <v>47</v>
      </c>
      <c r="O213" s="89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7" t="s">
        <v>224</v>
      </c>
      <c r="AT213" s="237" t="s">
        <v>159</v>
      </c>
      <c r="AU213" s="237" t="s">
        <v>92</v>
      </c>
      <c r="AY213" s="14" t="s">
        <v>156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4" t="s">
        <v>164</v>
      </c>
      <c r="BK213" s="238">
        <f>ROUND(I213*H213,2)</f>
        <v>0</v>
      </c>
      <c r="BL213" s="14" t="s">
        <v>224</v>
      </c>
      <c r="BM213" s="237" t="s">
        <v>1521</v>
      </c>
    </row>
    <row r="214" s="2" customFormat="1">
      <c r="A214" s="35"/>
      <c r="B214" s="36"/>
      <c r="C214" s="37"/>
      <c r="D214" s="239" t="s">
        <v>166</v>
      </c>
      <c r="E214" s="37"/>
      <c r="F214" s="240" t="s">
        <v>325</v>
      </c>
      <c r="G214" s="37"/>
      <c r="H214" s="37"/>
      <c r="I214" s="241"/>
      <c r="J214" s="37"/>
      <c r="K214" s="37"/>
      <c r="L214" s="41"/>
      <c r="M214" s="242"/>
      <c r="N214" s="243"/>
      <c r="O214" s="89"/>
      <c r="P214" s="89"/>
      <c r="Q214" s="89"/>
      <c r="R214" s="89"/>
      <c r="S214" s="89"/>
      <c r="T214" s="90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166</v>
      </c>
      <c r="AU214" s="14" t="s">
        <v>92</v>
      </c>
    </row>
    <row r="215" s="2" customFormat="1" ht="16.5" customHeight="1">
      <c r="A215" s="35"/>
      <c r="B215" s="36"/>
      <c r="C215" s="244" t="s">
        <v>323</v>
      </c>
      <c r="D215" s="244" t="s">
        <v>245</v>
      </c>
      <c r="E215" s="245" t="s">
        <v>328</v>
      </c>
      <c r="F215" s="246" t="s">
        <v>329</v>
      </c>
      <c r="G215" s="247" t="s">
        <v>283</v>
      </c>
      <c r="H215" s="248">
        <v>4</v>
      </c>
      <c r="I215" s="249"/>
      <c r="J215" s="250">
        <f>ROUND(I215*H215,2)</f>
        <v>0</v>
      </c>
      <c r="K215" s="251"/>
      <c r="L215" s="252"/>
      <c r="M215" s="253" t="s">
        <v>1</v>
      </c>
      <c r="N215" s="254" t="s">
        <v>47</v>
      </c>
      <c r="O215" s="89"/>
      <c r="P215" s="235">
        <f>O215*H215</f>
        <v>0</v>
      </c>
      <c r="Q215" s="235">
        <v>0.0022000000000000001</v>
      </c>
      <c r="R215" s="235">
        <f>Q215*H215</f>
        <v>0.0088000000000000005</v>
      </c>
      <c r="S215" s="235">
        <v>0</v>
      </c>
      <c r="T215" s="23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7" t="s">
        <v>248</v>
      </c>
      <c r="AT215" s="237" t="s">
        <v>245</v>
      </c>
      <c r="AU215" s="237" t="s">
        <v>92</v>
      </c>
      <c r="AY215" s="14" t="s">
        <v>156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4" t="s">
        <v>164</v>
      </c>
      <c r="BK215" s="238">
        <f>ROUND(I215*H215,2)</f>
        <v>0</v>
      </c>
      <c r="BL215" s="14" t="s">
        <v>224</v>
      </c>
      <c r="BM215" s="237" t="s">
        <v>1522</v>
      </c>
    </row>
    <row r="216" s="2" customFormat="1">
      <c r="A216" s="35"/>
      <c r="B216" s="36"/>
      <c r="C216" s="37"/>
      <c r="D216" s="239" t="s">
        <v>166</v>
      </c>
      <c r="E216" s="37"/>
      <c r="F216" s="240" t="s">
        <v>329</v>
      </c>
      <c r="G216" s="37"/>
      <c r="H216" s="37"/>
      <c r="I216" s="241"/>
      <c r="J216" s="37"/>
      <c r="K216" s="37"/>
      <c r="L216" s="41"/>
      <c r="M216" s="242"/>
      <c r="N216" s="243"/>
      <c r="O216" s="89"/>
      <c r="P216" s="89"/>
      <c r="Q216" s="89"/>
      <c r="R216" s="89"/>
      <c r="S216" s="89"/>
      <c r="T216" s="90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166</v>
      </c>
      <c r="AU216" s="14" t="s">
        <v>92</v>
      </c>
    </row>
    <row r="217" s="2" customFormat="1" ht="24.15" customHeight="1">
      <c r="A217" s="35"/>
      <c r="B217" s="36"/>
      <c r="C217" s="225" t="s">
        <v>327</v>
      </c>
      <c r="D217" s="225" t="s">
        <v>159</v>
      </c>
      <c r="E217" s="226" t="s">
        <v>332</v>
      </c>
      <c r="F217" s="227" t="s">
        <v>333</v>
      </c>
      <c r="G217" s="228" t="s">
        <v>283</v>
      </c>
      <c r="H217" s="229">
        <v>4</v>
      </c>
      <c r="I217" s="230"/>
      <c r="J217" s="231">
        <f>ROUND(I217*H217,2)</f>
        <v>0</v>
      </c>
      <c r="K217" s="232"/>
      <c r="L217" s="41"/>
      <c r="M217" s="233" t="s">
        <v>1</v>
      </c>
      <c r="N217" s="234" t="s">
        <v>47</v>
      </c>
      <c r="O217" s="89"/>
      <c r="P217" s="235">
        <f>O217*H217</f>
        <v>0</v>
      </c>
      <c r="Q217" s="235">
        <v>0.00044999999999999999</v>
      </c>
      <c r="R217" s="235">
        <f>Q217*H217</f>
        <v>0.0018</v>
      </c>
      <c r="S217" s="235">
        <v>0</v>
      </c>
      <c r="T217" s="23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224</v>
      </c>
      <c r="AT217" s="237" t="s">
        <v>159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1523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333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37.8" customHeight="1">
      <c r="A219" s="35"/>
      <c r="B219" s="36"/>
      <c r="C219" s="244" t="s">
        <v>331</v>
      </c>
      <c r="D219" s="244" t="s">
        <v>245</v>
      </c>
      <c r="E219" s="245" t="s">
        <v>336</v>
      </c>
      <c r="F219" s="246" t="s">
        <v>337</v>
      </c>
      <c r="G219" s="247" t="s">
        <v>283</v>
      </c>
      <c r="H219" s="248">
        <v>4</v>
      </c>
      <c r="I219" s="249"/>
      <c r="J219" s="250">
        <f>ROUND(I219*H219,2)</f>
        <v>0</v>
      </c>
      <c r="K219" s="251"/>
      <c r="L219" s="252"/>
      <c r="M219" s="253" t="s">
        <v>1</v>
      </c>
      <c r="N219" s="254" t="s">
        <v>47</v>
      </c>
      <c r="O219" s="89"/>
      <c r="P219" s="235">
        <f>O219*H219</f>
        <v>0</v>
      </c>
      <c r="Q219" s="235">
        <v>0.025999999999999999</v>
      </c>
      <c r="R219" s="235">
        <f>Q219*H219</f>
        <v>0.104</v>
      </c>
      <c r="S219" s="235">
        <v>0</v>
      </c>
      <c r="T219" s="23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248</v>
      </c>
      <c r="AT219" s="237" t="s">
        <v>245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1524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337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2" customFormat="1" ht="24.15" customHeight="1">
      <c r="A221" s="35"/>
      <c r="B221" s="36"/>
      <c r="C221" s="225" t="s">
        <v>335</v>
      </c>
      <c r="D221" s="225" t="s">
        <v>159</v>
      </c>
      <c r="E221" s="226" t="s">
        <v>340</v>
      </c>
      <c r="F221" s="227" t="s">
        <v>341</v>
      </c>
      <c r="G221" s="228" t="s">
        <v>283</v>
      </c>
      <c r="H221" s="229">
        <v>1</v>
      </c>
      <c r="I221" s="230"/>
      <c r="J221" s="231">
        <f>ROUND(I221*H221,2)</f>
        <v>0</v>
      </c>
      <c r="K221" s="232"/>
      <c r="L221" s="41"/>
      <c r="M221" s="233" t="s">
        <v>1</v>
      </c>
      <c r="N221" s="234" t="s">
        <v>47</v>
      </c>
      <c r="O221" s="89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7" t="s">
        <v>224</v>
      </c>
      <c r="AT221" s="237" t="s">
        <v>159</v>
      </c>
      <c r="AU221" s="237" t="s">
        <v>92</v>
      </c>
      <c r="AY221" s="14" t="s">
        <v>156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4" t="s">
        <v>164</v>
      </c>
      <c r="BK221" s="238">
        <f>ROUND(I221*H221,2)</f>
        <v>0</v>
      </c>
      <c r="BL221" s="14" t="s">
        <v>224</v>
      </c>
      <c r="BM221" s="237" t="s">
        <v>1525</v>
      </c>
    </row>
    <row r="222" s="2" customFormat="1">
      <c r="A222" s="35"/>
      <c r="B222" s="36"/>
      <c r="C222" s="37"/>
      <c r="D222" s="239" t="s">
        <v>166</v>
      </c>
      <c r="E222" s="37"/>
      <c r="F222" s="240" t="s">
        <v>343</v>
      </c>
      <c r="G222" s="37"/>
      <c r="H222" s="37"/>
      <c r="I222" s="241"/>
      <c r="J222" s="37"/>
      <c r="K222" s="37"/>
      <c r="L222" s="41"/>
      <c r="M222" s="242"/>
      <c r="N222" s="243"/>
      <c r="O222" s="89"/>
      <c r="P222" s="89"/>
      <c r="Q222" s="89"/>
      <c r="R222" s="89"/>
      <c r="S222" s="89"/>
      <c r="T222" s="90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166</v>
      </c>
      <c r="AU222" s="14" t="s">
        <v>92</v>
      </c>
    </row>
    <row r="223" s="2" customFormat="1" ht="16.5" customHeight="1">
      <c r="A223" s="35"/>
      <c r="B223" s="36"/>
      <c r="C223" s="244" t="s">
        <v>339</v>
      </c>
      <c r="D223" s="244" t="s">
        <v>245</v>
      </c>
      <c r="E223" s="245" t="s">
        <v>345</v>
      </c>
      <c r="F223" s="246" t="s">
        <v>346</v>
      </c>
      <c r="G223" s="247" t="s">
        <v>347</v>
      </c>
      <c r="H223" s="248">
        <v>1</v>
      </c>
      <c r="I223" s="249"/>
      <c r="J223" s="250">
        <f>ROUND(I223*H223,2)</f>
        <v>0</v>
      </c>
      <c r="K223" s="251"/>
      <c r="L223" s="252"/>
      <c r="M223" s="253" t="s">
        <v>1</v>
      </c>
      <c r="N223" s="254" t="s">
        <v>47</v>
      </c>
      <c r="O223" s="89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7" t="s">
        <v>248</v>
      </c>
      <c r="AT223" s="237" t="s">
        <v>245</v>
      </c>
      <c r="AU223" s="237" t="s">
        <v>92</v>
      </c>
      <c r="AY223" s="14" t="s">
        <v>156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4" t="s">
        <v>164</v>
      </c>
      <c r="BK223" s="238">
        <f>ROUND(I223*H223,2)</f>
        <v>0</v>
      </c>
      <c r="BL223" s="14" t="s">
        <v>224</v>
      </c>
      <c r="BM223" s="237" t="s">
        <v>1526</v>
      </c>
    </row>
    <row r="224" s="2" customFormat="1">
      <c r="A224" s="35"/>
      <c r="B224" s="36"/>
      <c r="C224" s="37"/>
      <c r="D224" s="239" t="s">
        <v>166</v>
      </c>
      <c r="E224" s="37"/>
      <c r="F224" s="240" t="s">
        <v>346</v>
      </c>
      <c r="G224" s="37"/>
      <c r="H224" s="37"/>
      <c r="I224" s="241"/>
      <c r="J224" s="37"/>
      <c r="K224" s="37"/>
      <c r="L224" s="41"/>
      <c r="M224" s="242"/>
      <c r="N224" s="243"/>
      <c r="O224" s="89"/>
      <c r="P224" s="89"/>
      <c r="Q224" s="89"/>
      <c r="R224" s="89"/>
      <c r="S224" s="89"/>
      <c r="T224" s="90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166</v>
      </c>
      <c r="AU224" s="14" t="s">
        <v>92</v>
      </c>
    </row>
    <row r="225" s="2" customFormat="1" ht="24.15" customHeight="1">
      <c r="A225" s="35"/>
      <c r="B225" s="36"/>
      <c r="C225" s="225" t="s">
        <v>344</v>
      </c>
      <c r="D225" s="225" t="s">
        <v>159</v>
      </c>
      <c r="E225" s="226" t="s">
        <v>350</v>
      </c>
      <c r="F225" s="227" t="s">
        <v>351</v>
      </c>
      <c r="G225" s="228" t="s">
        <v>210</v>
      </c>
      <c r="H225" s="229">
        <v>0.19300000000000001</v>
      </c>
      <c r="I225" s="230"/>
      <c r="J225" s="231">
        <f>ROUND(I225*H225,2)</f>
        <v>0</v>
      </c>
      <c r="K225" s="232"/>
      <c r="L225" s="41"/>
      <c r="M225" s="233" t="s">
        <v>1</v>
      </c>
      <c r="N225" s="234" t="s">
        <v>47</v>
      </c>
      <c r="O225" s="89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7" t="s">
        <v>224</v>
      </c>
      <c r="AT225" s="237" t="s">
        <v>159</v>
      </c>
      <c r="AU225" s="237" t="s">
        <v>92</v>
      </c>
      <c r="AY225" s="14" t="s">
        <v>156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4" t="s">
        <v>164</v>
      </c>
      <c r="BK225" s="238">
        <f>ROUND(I225*H225,2)</f>
        <v>0</v>
      </c>
      <c r="BL225" s="14" t="s">
        <v>224</v>
      </c>
      <c r="BM225" s="237" t="s">
        <v>1527</v>
      </c>
    </row>
    <row r="226" s="2" customFormat="1">
      <c r="A226" s="35"/>
      <c r="B226" s="36"/>
      <c r="C226" s="37"/>
      <c r="D226" s="239" t="s">
        <v>166</v>
      </c>
      <c r="E226" s="37"/>
      <c r="F226" s="240" t="s">
        <v>353</v>
      </c>
      <c r="G226" s="37"/>
      <c r="H226" s="37"/>
      <c r="I226" s="241"/>
      <c r="J226" s="37"/>
      <c r="K226" s="37"/>
      <c r="L226" s="41"/>
      <c r="M226" s="242"/>
      <c r="N226" s="243"/>
      <c r="O226" s="89"/>
      <c r="P226" s="89"/>
      <c r="Q226" s="89"/>
      <c r="R226" s="89"/>
      <c r="S226" s="89"/>
      <c r="T226" s="90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166</v>
      </c>
      <c r="AU226" s="14" t="s">
        <v>92</v>
      </c>
    </row>
    <row r="227" s="12" customFormat="1" ht="22.8" customHeight="1">
      <c r="A227" s="12"/>
      <c r="B227" s="209"/>
      <c r="C227" s="210"/>
      <c r="D227" s="211" t="s">
        <v>78</v>
      </c>
      <c r="E227" s="223" t="s">
        <v>354</v>
      </c>
      <c r="F227" s="223" t="s">
        <v>355</v>
      </c>
      <c r="G227" s="210"/>
      <c r="H227" s="210"/>
      <c r="I227" s="213"/>
      <c r="J227" s="224">
        <f>BK227</f>
        <v>0</v>
      </c>
      <c r="K227" s="210"/>
      <c r="L227" s="215"/>
      <c r="M227" s="216"/>
      <c r="N227" s="217"/>
      <c r="O227" s="217"/>
      <c r="P227" s="218">
        <f>SUM(P228:P247)</f>
        <v>0</v>
      </c>
      <c r="Q227" s="217"/>
      <c r="R227" s="218">
        <f>SUM(R228:R247)</f>
        <v>0.32018787999999998</v>
      </c>
      <c r="S227" s="217"/>
      <c r="T227" s="219">
        <f>SUM(T228:T247)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0" t="s">
        <v>92</v>
      </c>
      <c r="AT227" s="221" t="s">
        <v>78</v>
      </c>
      <c r="AU227" s="221" t="s">
        <v>86</v>
      </c>
      <c r="AY227" s="220" t="s">
        <v>156</v>
      </c>
      <c r="BK227" s="222">
        <f>SUM(BK228:BK247)</f>
        <v>0</v>
      </c>
    </row>
    <row r="228" s="2" customFormat="1" ht="16.5" customHeight="1">
      <c r="A228" s="35"/>
      <c r="B228" s="36"/>
      <c r="C228" s="225" t="s">
        <v>349</v>
      </c>
      <c r="D228" s="225" t="s">
        <v>159</v>
      </c>
      <c r="E228" s="226" t="s">
        <v>357</v>
      </c>
      <c r="F228" s="227" t="s">
        <v>358</v>
      </c>
      <c r="G228" s="228" t="s">
        <v>162</v>
      </c>
      <c r="H228" s="229">
        <v>7.6970000000000001</v>
      </c>
      <c r="I228" s="230"/>
      <c r="J228" s="231">
        <f>ROUND(I228*H228,2)</f>
        <v>0</v>
      </c>
      <c r="K228" s="232"/>
      <c r="L228" s="41"/>
      <c r="M228" s="233" t="s">
        <v>1</v>
      </c>
      <c r="N228" s="234" t="s">
        <v>47</v>
      </c>
      <c r="O228" s="89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7" t="s">
        <v>224</v>
      </c>
      <c r="AT228" s="237" t="s">
        <v>159</v>
      </c>
      <c r="AU228" s="237" t="s">
        <v>92</v>
      </c>
      <c r="AY228" s="14" t="s">
        <v>156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4" t="s">
        <v>164</v>
      </c>
      <c r="BK228" s="238">
        <f>ROUND(I228*H228,2)</f>
        <v>0</v>
      </c>
      <c r="BL228" s="14" t="s">
        <v>224</v>
      </c>
      <c r="BM228" s="237" t="s">
        <v>1528</v>
      </c>
    </row>
    <row r="229" s="2" customFormat="1">
      <c r="A229" s="35"/>
      <c r="B229" s="36"/>
      <c r="C229" s="37"/>
      <c r="D229" s="239" t="s">
        <v>166</v>
      </c>
      <c r="E229" s="37"/>
      <c r="F229" s="240" t="s">
        <v>358</v>
      </c>
      <c r="G229" s="37"/>
      <c r="H229" s="37"/>
      <c r="I229" s="241"/>
      <c r="J229" s="37"/>
      <c r="K229" s="37"/>
      <c r="L229" s="41"/>
      <c r="M229" s="242"/>
      <c r="N229" s="243"/>
      <c r="O229" s="89"/>
      <c r="P229" s="89"/>
      <c r="Q229" s="89"/>
      <c r="R229" s="89"/>
      <c r="S229" s="89"/>
      <c r="T229" s="90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166</v>
      </c>
      <c r="AU229" s="14" t="s">
        <v>92</v>
      </c>
    </row>
    <row r="230" s="2" customFormat="1" ht="16.5" customHeight="1">
      <c r="A230" s="35"/>
      <c r="B230" s="36"/>
      <c r="C230" s="225" t="s">
        <v>356</v>
      </c>
      <c r="D230" s="225" t="s">
        <v>159</v>
      </c>
      <c r="E230" s="226" t="s">
        <v>361</v>
      </c>
      <c r="F230" s="227" t="s">
        <v>362</v>
      </c>
      <c r="G230" s="228" t="s">
        <v>162</v>
      </c>
      <c r="H230" s="229">
        <v>7.6970000000000001</v>
      </c>
      <c r="I230" s="230"/>
      <c r="J230" s="231">
        <f>ROUND(I230*H230,2)</f>
        <v>0</v>
      </c>
      <c r="K230" s="232"/>
      <c r="L230" s="41"/>
      <c r="M230" s="233" t="s">
        <v>1</v>
      </c>
      <c r="N230" s="234" t="s">
        <v>47</v>
      </c>
      <c r="O230" s="89"/>
      <c r="P230" s="235">
        <f>O230*H230</f>
        <v>0</v>
      </c>
      <c r="Q230" s="235">
        <v>0.00029999999999999997</v>
      </c>
      <c r="R230" s="235">
        <f>Q230*H230</f>
        <v>0.0023090999999999997</v>
      </c>
      <c r="S230" s="235">
        <v>0</v>
      </c>
      <c r="T230" s="236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7" t="s">
        <v>224</v>
      </c>
      <c r="AT230" s="237" t="s">
        <v>159</v>
      </c>
      <c r="AU230" s="237" t="s">
        <v>92</v>
      </c>
      <c r="AY230" s="14" t="s">
        <v>156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4" t="s">
        <v>164</v>
      </c>
      <c r="BK230" s="238">
        <f>ROUND(I230*H230,2)</f>
        <v>0</v>
      </c>
      <c r="BL230" s="14" t="s">
        <v>224</v>
      </c>
      <c r="BM230" s="237" t="s">
        <v>1529</v>
      </c>
    </row>
    <row r="231" s="2" customFormat="1">
      <c r="A231" s="35"/>
      <c r="B231" s="36"/>
      <c r="C231" s="37"/>
      <c r="D231" s="239" t="s">
        <v>166</v>
      </c>
      <c r="E231" s="37"/>
      <c r="F231" s="240" t="s">
        <v>362</v>
      </c>
      <c r="G231" s="37"/>
      <c r="H231" s="37"/>
      <c r="I231" s="241"/>
      <c r="J231" s="37"/>
      <c r="K231" s="37"/>
      <c r="L231" s="41"/>
      <c r="M231" s="242"/>
      <c r="N231" s="243"/>
      <c r="O231" s="89"/>
      <c r="P231" s="89"/>
      <c r="Q231" s="89"/>
      <c r="R231" s="89"/>
      <c r="S231" s="89"/>
      <c r="T231" s="90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166</v>
      </c>
      <c r="AU231" s="14" t="s">
        <v>92</v>
      </c>
    </row>
    <row r="232" s="2" customFormat="1" ht="24.15" customHeight="1">
      <c r="A232" s="35"/>
      <c r="B232" s="36"/>
      <c r="C232" s="225" t="s">
        <v>360</v>
      </c>
      <c r="D232" s="225" t="s">
        <v>159</v>
      </c>
      <c r="E232" s="226" t="s">
        <v>365</v>
      </c>
      <c r="F232" s="227" t="s">
        <v>366</v>
      </c>
      <c r="G232" s="228" t="s">
        <v>182</v>
      </c>
      <c r="H232" s="229">
        <v>3.1000000000000001</v>
      </c>
      <c r="I232" s="230"/>
      <c r="J232" s="231">
        <f>ROUND(I232*H232,2)</f>
        <v>0</v>
      </c>
      <c r="K232" s="232"/>
      <c r="L232" s="41"/>
      <c r="M232" s="233" t="s">
        <v>1</v>
      </c>
      <c r="N232" s="234" t="s">
        <v>47</v>
      </c>
      <c r="O232" s="89"/>
      <c r="P232" s="235">
        <f>O232*H232</f>
        <v>0</v>
      </c>
      <c r="Q232" s="235">
        <v>0.00020000000000000001</v>
      </c>
      <c r="R232" s="235">
        <f>Q232*H232</f>
        <v>0.00062</v>
      </c>
      <c r="S232" s="235">
        <v>0</v>
      </c>
      <c r="T232" s="23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7" t="s">
        <v>224</v>
      </c>
      <c r="AT232" s="237" t="s">
        <v>159</v>
      </c>
      <c r="AU232" s="237" t="s">
        <v>92</v>
      </c>
      <c r="AY232" s="14" t="s">
        <v>156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4" t="s">
        <v>164</v>
      </c>
      <c r="BK232" s="238">
        <f>ROUND(I232*H232,2)</f>
        <v>0</v>
      </c>
      <c r="BL232" s="14" t="s">
        <v>224</v>
      </c>
      <c r="BM232" s="237" t="s">
        <v>1530</v>
      </c>
    </row>
    <row r="233" s="2" customFormat="1">
      <c r="A233" s="35"/>
      <c r="B233" s="36"/>
      <c r="C233" s="37"/>
      <c r="D233" s="239" t="s">
        <v>166</v>
      </c>
      <c r="E233" s="37"/>
      <c r="F233" s="240" t="s">
        <v>366</v>
      </c>
      <c r="G233" s="37"/>
      <c r="H233" s="37"/>
      <c r="I233" s="241"/>
      <c r="J233" s="37"/>
      <c r="K233" s="37"/>
      <c r="L233" s="41"/>
      <c r="M233" s="242"/>
      <c r="N233" s="243"/>
      <c r="O233" s="89"/>
      <c r="P233" s="89"/>
      <c r="Q233" s="89"/>
      <c r="R233" s="89"/>
      <c r="S233" s="89"/>
      <c r="T233" s="90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166</v>
      </c>
      <c r="AU233" s="14" t="s">
        <v>92</v>
      </c>
    </row>
    <row r="234" s="2" customFormat="1" ht="24.15" customHeight="1">
      <c r="A234" s="35"/>
      <c r="B234" s="36"/>
      <c r="C234" s="244" t="s">
        <v>364</v>
      </c>
      <c r="D234" s="244" t="s">
        <v>245</v>
      </c>
      <c r="E234" s="245" t="s">
        <v>369</v>
      </c>
      <c r="F234" s="246" t="s">
        <v>370</v>
      </c>
      <c r="G234" s="247" t="s">
        <v>182</v>
      </c>
      <c r="H234" s="248">
        <v>3.4100000000000001</v>
      </c>
      <c r="I234" s="249"/>
      <c r="J234" s="250">
        <f>ROUND(I234*H234,2)</f>
        <v>0</v>
      </c>
      <c r="K234" s="251"/>
      <c r="L234" s="252"/>
      <c r="M234" s="253" t="s">
        <v>1</v>
      </c>
      <c r="N234" s="254" t="s">
        <v>47</v>
      </c>
      <c r="O234" s="89"/>
      <c r="P234" s="235">
        <f>O234*H234</f>
        <v>0</v>
      </c>
      <c r="Q234" s="235">
        <v>0.00040000000000000002</v>
      </c>
      <c r="R234" s="235">
        <f>Q234*H234</f>
        <v>0.0013640000000000002</v>
      </c>
      <c r="S234" s="235">
        <v>0</v>
      </c>
      <c r="T234" s="23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7" t="s">
        <v>248</v>
      </c>
      <c r="AT234" s="237" t="s">
        <v>245</v>
      </c>
      <c r="AU234" s="237" t="s">
        <v>92</v>
      </c>
      <c r="AY234" s="14" t="s">
        <v>156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4" t="s">
        <v>164</v>
      </c>
      <c r="BK234" s="238">
        <f>ROUND(I234*H234,2)</f>
        <v>0</v>
      </c>
      <c r="BL234" s="14" t="s">
        <v>224</v>
      </c>
      <c r="BM234" s="237" t="s">
        <v>1531</v>
      </c>
    </row>
    <row r="235" s="2" customFormat="1">
      <c r="A235" s="35"/>
      <c r="B235" s="36"/>
      <c r="C235" s="37"/>
      <c r="D235" s="239" t="s">
        <v>166</v>
      </c>
      <c r="E235" s="37"/>
      <c r="F235" s="240" t="s">
        <v>370</v>
      </c>
      <c r="G235" s="37"/>
      <c r="H235" s="37"/>
      <c r="I235" s="241"/>
      <c r="J235" s="37"/>
      <c r="K235" s="37"/>
      <c r="L235" s="41"/>
      <c r="M235" s="242"/>
      <c r="N235" s="243"/>
      <c r="O235" s="89"/>
      <c r="P235" s="89"/>
      <c r="Q235" s="89"/>
      <c r="R235" s="89"/>
      <c r="S235" s="89"/>
      <c r="T235" s="90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166</v>
      </c>
      <c r="AU235" s="14" t="s">
        <v>92</v>
      </c>
    </row>
    <row r="236" s="2" customFormat="1" ht="37.8" customHeight="1">
      <c r="A236" s="35"/>
      <c r="B236" s="36"/>
      <c r="C236" s="225" t="s">
        <v>368</v>
      </c>
      <c r="D236" s="225" t="s">
        <v>159</v>
      </c>
      <c r="E236" s="226" t="s">
        <v>373</v>
      </c>
      <c r="F236" s="227" t="s">
        <v>374</v>
      </c>
      <c r="G236" s="228" t="s">
        <v>162</v>
      </c>
      <c r="H236" s="229">
        <v>7.6970000000000001</v>
      </c>
      <c r="I236" s="230"/>
      <c r="J236" s="231">
        <f>ROUND(I236*H236,2)</f>
        <v>0</v>
      </c>
      <c r="K236" s="232"/>
      <c r="L236" s="41"/>
      <c r="M236" s="233" t="s">
        <v>1</v>
      </c>
      <c r="N236" s="234" t="s">
        <v>47</v>
      </c>
      <c r="O236" s="89"/>
      <c r="P236" s="235">
        <f>O236*H236</f>
        <v>0</v>
      </c>
      <c r="Q236" s="235">
        <v>0.0090900000000000009</v>
      </c>
      <c r="R236" s="235">
        <f>Q236*H236</f>
        <v>0.069965730000000004</v>
      </c>
      <c r="S236" s="235">
        <v>0</v>
      </c>
      <c r="T236" s="23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7" t="s">
        <v>224</v>
      </c>
      <c r="AT236" s="237" t="s">
        <v>159</v>
      </c>
      <c r="AU236" s="237" t="s">
        <v>92</v>
      </c>
      <c r="AY236" s="14" t="s">
        <v>156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4" t="s">
        <v>164</v>
      </c>
      <c r="BK236" s="238">
        <f>ROUND(I236*H236,2)</f>
        <v>0</v>
      </c>
      <c r="BL236" s="14" t="s">
        <v>224</v>
      </c>
      <c r="BM236" s="237" t="s">
        <v>1532</v>
      </c>
    </row>
    <row r="237" s="2" customFormat="1">
      <c r="A237" s="35"/>
      <c r="B237" s="36"/>
      <c r="C237" s="37"/>
      <c r="D237" s="239" t="s">
        <v>166</v>
      </c>
      <c r="E237" s="37"/>
      <c r="F237" s="240" t="s">
        <v>374</v>
      </c>
      <c r="G237" s="37"/>
      <c r="H237" s="37"/>
      <c r="I237" s="241"/>
      <c r="J237" s="37"/>
      <c r="K237" s="37"/>
      <c r="L237" s="41"/>
      <c r="M237" s="242"/>
      <c r="N237" s="243"/>
      <c r="O237" s="89"/>
      <c r="P237" s="89"/>
      <c r="Q237" s="89"/>
      <c r="R237" s="89"/>
      <c r="S237" s="89"/>
      <c r="T237" s="90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166</v>
      </c>
      <c r="AU237" s="14" t="s">
        <v>92</v>
      </c>
    </row>
    <row r="238" s="2" customFormat="1" ht="37.8" customHeight="1">
      <c r="A238" s="35"/>
      <c r="B238" s="36"/>
      <c r="C238" s="244" t="s">
        <v>372</v>
      </c>
      <c r="D238" s="244" t="s">
        <v>245</v>
      </c>
      <c r="E238" s="245" t="s">
        <v>377</v>
      </c>
      <c r="F238" s="246" t="s">
        <v>378</v>
      </c>
      <c r="G238" s="247" t="s">
        <v>162</v>
      </c>
      <c r="H238" s="248">
        <v>8.8520000000000003</v>
      </c>
      <c r="I238" s="249"/>
      <c r="J238" s="250">
        <f>ROUND(I238*H238,2)</f>
        <v>0</v>
      </c>
      <c r="K238" s="251"/>
      <c r="L238" s="252"/>
      <c r="M238" s="253" t="s">
        <v>1</v>
      </c>
      <c r="N238" s="254" t="s">
        <v>47</v>
      </c>
      <c r="O238" s="89"/>
      <c r="P238" s="235">
        <f>O238*H238</f>
        <v>0</v>
      </c>
      <c r="Q238" s="235">
        <v>0.021999999999999999</v>
      </c>
      <c r="R238" s="235">
        <f>Q238*H238</f>
        <v>0.194744</v>
      </c>
      <c r="S238" s="235">
        <v>0</v>
      </c>
      <c r="T238" s="23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7" t="s">
        <v>248</v>
      </c>
      <c r="AT238" s="237" t="s">
        <v>245</v>
      </c>
      <c r="AU238" s="237" t="s">
        <v>92</v>
      </c>
      <c r="AY238" s="14" t="s">
        <v>156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4" t="s">
        <v>164</v>
      </c>
      <c r="BK238" s="238">
        <f>ROUND(I238*H238,2)</f>
        <v>0</v>
      </c>
      <c r="BL238" s="14" t="s">
        <v>224</v>
      </c>
      <c r="BM238" s="237" t="s">
        <v>1533</v>
      </c>
    </row>
    <row r="239" s="2" customFormat="1">
      <c r="A239" s="35"/>
      <c r="B239" s="36"/>
      <c r="C239" s="37"/>
      <c r="D239" s="239" t="s">
        <v>166</v>
      </c>
      <c r="E239" s="37"/>
      <c r="F239" s="240" t="s">
        <v>378</v>
      </c>
      <c r="G239" s="37"/>
      <c r="H239" s="37"/>
      <c r="I239" s="241"/>
      <c r="J239" s="37"/>
      <c r="K239" s="37"/>
      <c r="L239" s="41"/>
      <c r="M239" s="242"/>
      <c r="N239" s="243"/>
      <c r="O239" s="89"/>
      <c r="P239" s="89"/>
      <c r="Q239" s="89"/>
      <c r="R239" s="89"/>
      <c r="S239" s="89"/>
      <c r="T239" s="90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166</v>
      </c>
      <c r="AU239" s="14" t="s">
        <v>92</v>
      </c>
    </row>
    <row r="240" s="2" customFormat="1" ht="24.15" customHeight="1">
      <c r="A240" s="35"/>
      <c r="B240" s="36"/>
      <c r="C240" s="225" t="s">
        <v>376</v>
      </c>
      <c r="D240" s="225" t="s">
        <v>159</v>
      </c>
      <c r="E240" s="226" t="s">
        <v>385</v>
      </c>
      <c r="F240" s="227" t="s">
        <v>386</v>
      </c>
      <c r="G240" s="228" t="s">
        <v>162</v>
      </c>
      <c r="H240" s="229">
        <v>7.6970000000000001</v>
      </c>
      <c r="I240" s="230"/>
      <c r="J240" s="231">
        <f>ROUND(I240*H240,2)</f>
        <v>0</v>
      </c>
      <c r="K240" s="232"/>
      <c r="L240" s="41"/>
      <c r="M240" s="233" t="s">
        <v>1</v>
      </c>
      <c r="N240" s="234" t="s">
        <v>47</v>
      </c>
      <c r="O240" s="89"/>
      <c r="P240" s="235">
        <f>O240*H240</f>
        <v>0</v>
      </c>
      <c r="Q240" s="235">
        <v>0.0015</v>
      </c>
      <c r="R240" s="235">
        <f>Q240*H240</f>
        <v>0.0115455</v>
      </c>
      <c r="S240" s="235">
        <v>0</v>
      </c>
      <c r="T240" s="23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7" t="s">
        <v>224</v>
      </c>
      <c r="AT240" s="237" t="s">
        <v>159</v>
      </c>
      <c r="AU240" s="237" t="s">
        <v>92</v>
      </c>
      <c r="AY240" s="14" t="s">
        <v>156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4" t="s">
        <v>164</v>
      </c>
      <c r="BK240" s="238">
        <f>ROUND(I240*H240,2)</f>
        <v>0</v>
      </c>
      <c r="BL240" s="14" t="s">
        <v>224</v>
      </c>
      <c r="BM240" s="237" t="s">
        <v>1534</v>
      </c>
    </row>
    <row r="241" s="2" customFormat="1">
      <c r="A241" s="35"/>
      <c r="B241" s="36"/>
      <c r="C241" s="37"/>
      <c r="D241" s="239" t="s">
        <v>166</v>
      </c>
      <c r="E241" s="37"/>
      <c r="F241" s="240" t="s">
        <v>386</v>
      </c>
      <c r="G241" s="37"/>
      <c r="H241" s="37"/>
      <c r="I241" s="241"/>
      <c r="J241" s="37"/>
      <c r="K241" s="37"/>
      <c r="L241" s="41"/>
      <c r="M241" s="242"/>
      <c r="N241" s="243"/>
      <c r="O241" s="89"/>
      <c r="P241" s="89"/>
      <c r="Q241" s="89"/>
      <c r="R241" s="89"/>
      <c r="S241" s="89"/>
      <c r="T241" s="90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166</v>
      </c>
      <c r="AU241" s="14" t="s">
        <v>92</v>
      </c>
    </row>
    <row r="242" s="2" customFormat="1" ht="24.15" customHeight="1">
      <c r="A242" s="35"/>
      <c r="B242" s="36"/>
      <c r="C242" s="225" t="s">
        <v>380</v>
      </c>
      <c r="D242" s="225" t="s">
        <v>159</v>
      </c>
      <c r="E242" s="226" t="s">
        <v>389</v>
      </c>
      <c r="F242" s="227" t="s">
        <v>390</v>
      </c>
      <c r="G242" s="228" t="s">
        <v>162</v>
      </c>
      <c r="H242" s="229">
        <v>7.6970000000000001</v>
      </c>
      <c r="I242" s="230"/>
      <c r="J242" s="231">
        <f>ROUND(I242*H242,2)</f>
        <v>0</v>
      </c>
      <c r="K242" s="232"/>
      <c r="L242" s="41"/>
      <c r="M242" s="233" t="s">
        <v>1</v>
      </c>
      <c r="N242" s="234" t="s">
        <v>47</v>
      </c>
      <c r="O242" s="89"/>
      <c r="P242" s="235">
        <f>O242*H242</f>
        <v>0</v>
      </c>
      <c r="Q242" s="235">
        <v>0.0051000000000000004</v>
      </c>
      <c r="R242" s="235">
        <f>Q242*H242</f>
        <v>0.039254700000000003</v>
      </c>
      <c r="S242" s="235">
        <v>0</v>
      </c>
      <c r="T242" s="236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7" t="s">
        <v>224</v>
      </c>
      <c r="AT242" s="237" t="s">
        <v>159</v>
      </c>
      <c r="AU242" s="237" t="s">
        <v>92</v>
      </c>
      <c r="AY242" s="14" t="s">
        <v>156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4" t="s">
        <v>164</v>
      </c>
      <c r="BK242" s="238">
        <f>ROUND(I242*H242,2)</f>
        <v>0</v>
      </c>
      <c r="BL242" s="14" t="s">
        <v>224</v>
      </c>
      <c r="BM242" s="237" t="s">
        <v>1535</v>
      </c>
    </row>
    <row r="243" s="2" customFormat="1">
      <c r="A243" s="35"/>
      <c r="B243" s="36"/>
      <c r="C243" s="37"/>
      <c r="D243" s="239" t="s">
        <v>166</v>
      </c>
      <c r="E243" s="37"/>
      <c r="F243" s="240" t="s">
        <v>390</v>
      </c>
      <c r="G243" s="37"/>
      <c r="H243" s="37"/>
      <c r="I243" s="241"/>
      <c r="J243" s="37"/>
      <c r="K243" s="37"/>
      <c r="L243" s="41"/>
      <c r="M243" s="242"/>
      <c r="N243" s="243"/>
      <c r="O243" s="89"/>
      <c r="P243" s="89"/>
      <c r="Q243" s="89"/>
      <c r="R243" s="89"/>
      <c r="S243" s="89"/>
      <c r="T243" s="90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166</v>
      </c>
      <c r="AU243" s="14" t="s">
        <v>92</v>
      </c>
    </row>
    <row r="244" s="2" customFormat="1" ht="24.15" customHeight="1">
      <c r="A244" s="35"/>
      <c r="B244" s="36"/>
      <c r="C244" s="225" t="s">
        <v>384</v>
      </c>
      <c r="D244" s="225" t="s">
        <v>159</v>
      </c>
      <c r="E244" s="226" t="s">
        <v>393</v>
      </c>
      <c r="F244" s="227" t="s">
        <v>394</v>
      </c>
      <c r="G244" s="228" t="s">
        <v>162</v>
      </c>
      <c r="H244" s="229">
        <v>7.6970000000000001</v>
      </c>
      <c r="I244" s="230"/>
      <c r="J244" s="231">
        <f>ROUND(I244*H244,2)</f>
        <v>0</v>
      </c>
      <c r="K244" s="232"/>
      <c r="L244" s="41"/>
      <c r="M244" s="233" t="s">
        <v>1</v>
      </c>
      <c r="N244" s="234" t="s">
        <v>47</v>
      </c>
      <c r="O244" s="89"/>
      <c r="P244" s="235">
        <f>O244*H244</f>
        <v>0</v>
      </c>
      <c r="Q244" s="235">
        <v>5.0000000000000002E-05</v>
      </c>
      <c r="R244" s="235">
        <f>Q244*H244</f>
        <v>0.00038485</v>
      </c>
      <c r="S244" s="235">
        <v>0</v>
      </c>
      <c r="T244" s="23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7" t="s">
        <v>224</v>
      </c>
      <c r="AT244" s="237" t="s">
        <v>159</v>
      </c>
      <c r="AU244" s="237" t="s">
        <v>92</v>
      </c>
      <c r="AY244" s="14" t="s">
        <v>156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4" t="s">
        <v>164</v>
      </c>
      <c r="BK244" s="238">
        <f>ROUND(I244*H244,2)</f>
        <v>0</v>
      </c>
      <c r="BL244" s="14" t="s">
        <v>224</v>
      </c>
      <c r="BM244" s="237" t="s">
        <v>1536</v>
      </c>
    </row>
    <row r="245" s="2" customFormat="1">
      <c r="A245" s="35"/>
      <c r="B245" s="36"/>
      <c r="C245" s="37"/>
      <c r="D245" s="239" t="s">
        <v>166</v>
      </c>
      <c r="E245" s="37"/>
      <c r="F245" s="240" t="s">
        <v>394</v>
      </c>
      <c r="G245" s="37"/>
      <c r="H245" s="37"/>
      <c r="I245" s="241"/>
      <c r="J245" s="37"/>
      <c r="K245" s="37"/>
      <c r="L245" s="41"/>
      <c r="M245" s="242"/>
      <c r="N245" s="243"/>
      <c r="O245" s="89"/>
      <c r="P245" s="89"/>
      <c r="Q245" s="89"/>
      <c r="R245" s="89"/>
      <c r="S245" s="89"/>
      <c r="T245" s="90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166</v>
      </c>
      <c r="AU245" s="14" t="s">
        <v>92</v>
      </c>
    </row>
    <row r="246" s="2" customFormat="1" ht="24.15" customHeight="1">
      <c r="A246" s="35"/>
      <c r="B246" s="36"/>
      <c r="C246" s="225" t="s">
        <v>388</v>
      </c>
      <c r="D246" s="225" t="s">
        <v>159</v>
      </c>
      <c r="E246" s="226" t="s">
        <v>397</v>
      </c>
      <c r="F246" s="227" t="s">
        <v>398</v>
      </c>
      <c r="G246" s="228" t="s">
        <v>210</v>
      </c>
      <c r="H246" s="229">
        <v>0.32000000000000001</v>
      </c>
      <c r="I246" s="230"/>
      <c r="J246" s="231">
        <f>ROUND(I246*H246,2)</f>
        <v>0</v>
      </c>
      <c r="K246" s="232"/>
      <c r="L246" s="41"/>
      <c r="M246" s="233" t="s">
        <v>1</v>
      </c>
      <c r="N246" s="234" t="s">
        <v>47</v>
      </c>
      <c r="O246" s="89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7" t="s">
        <v>224</v>
      </c>
      <c r="AT246" s="237" t="s">
        <v>159</v>
      </c>
      <c r="AU246" s="237" t="s">
        <v>92</v>
      </c>
      <c r="AY246" s="14" t="s">
        <v>156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4" t="s">
        <v>164</v>
      </c>
      <c r="BK246" s="238">
        <f>ROUND(I246*H246,2)</f>
        <v>0</v>
      </c>
      <c r="BL246" s="14" t="s">
        <v>224</v>
      </c>
      <c r="BM246" s="237" t="s">
        <v>1537</v>
      </c>
    </row>
    <row r="247" s="2" customFormat="1">
      <c r="A247" s="35"/>
      <c r="B247" s="36"/>
      <c r="C247" s="37"/>
      <c r="D247" s="239" t="s">
        <v>166</v>
      </c>
      <c r="E247" s="37"/>
      <c r="F247" s="240" t="s">
        <v>400</v>
      </c>
      <c r="G247" s="37"/>
      <c r="H247" s="37"/>
      <c r="I247" s="241"/>
      <c r="J247" s="37"/>
      <c r="K247" s="37"/>
      <c r="L247" s="41"/>
      <c r="M247" s="242"/>
      <c r="N247" s="243"/>
      <c r="O247" s="89"/>
      <c r="P247" s="89"/>
      <c r="Q247" s="89"/>
      <c r="R247" s="89"/>
      <c r="S247" s="89"/>
      <c r="T247" s="90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166</v>
      </c>
      <c r="AU247" s="14" t="s">
        <v>92</v>
      </c>
    </row>
    <row r="248" s="12" customFormat="1" ht="22.8" customHeight="1">
      <c r="A248" s="12"/>
      <c r="B248" s="209"/>
      <c r="C248" s="210"/>
      <c r="D248" s="211" t="s">
        <v>78</v>
      </c>
      <c r="E248" s="223" t="s">
        <v>401</v>
      </c>
      <c r="F248" s="223" t="s">
        <v>402</v>
      </c>
      <c r="G248" s="210"/>
      <c r="H248" s="210"/>
      <c r="I248" s="213"/>
      <c r="J248" s="224">
        <f>BK248</f>
        <v>0</v>
      </c>
      <c r="K248" s="210"/>
      <c r="L248" s="215"/>
      <c r="M248" s="216"/>
      <c r="N248" s="217"/>
      <c r="O248" s="217"/>
      <c r="P248" s="218">
        <f>SUM(P249:P270)</f>
        <v>0</v>
      </c>
      <c r="Q248" s="217"/>
      <c r="R248" s="218">
        <f>SUM(R249:R270)</f>
        <v>0.74369373000000016</v>
      </c>
      <c r="S248" s="217"/>
      <c r="T248" s="219">
        <f>SUM(T249:T270)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0" t="s">
        <v>92</v>
      </c>
      <c r="AT248" s="221" t="s">
        <v>78</v>
      </c>
      <c r="AU248" s="221" t="s">
        <v>86</v>
      </c>
      <c r="AY248" s="220" t="s">
        <v>156</v>
      </c>
      <c r="BK248" s="222">
        <f>SUM(BK249:BK270)</f>
        <v>0</v>
      </c>
    </row>
    <row r="249" s="2" customFormat="1" ht="16.5" customHeight="1">
      <c r="A249" s="35"/>
      <c r="B249" s="36"/>
      <c r="C249" s="225" t="s">
        <v>392</v>
      </c>
      <c r="D249" s="225" t="s">
        <v>159</v>
      </c>
      <c r="E249" s="226" t="s">
        <v>404</v>
      </c>
      <c r="F249" s="227" t="s">
        <v>405</v>
      </c>
      <c r="G249" s="228" t="s">
        <v>162</v>
      </c>
      <c r="H249" s="229">
        <v>67.983000000000004</v>
      </c>
      <c r="I249" s="230"/>
      <c r="J249" s="231">
        <f>ROUND(I249*H249,2)</f>
        <v>0</v>
      </c>
      <c r="K249" s="232"/>
      <c r="L249" s="41"/>
      <c r="M249" s="233" t="s">
        <v>1</v>
      </c>
      <c r="N249" s="234" t="s">
        <v>47</v>
      </c>
      <c r="O249" s="89"/>
      <c r="P249" s="235">
        <f>O249*H249</f>
        <v>0</v>
      </c>
      <c r="Q249" s="235">
        <v>0</v>
      </c>
      <c r="R249" s="235">
        <f>Q249*H249</f>
        <v>0</v>
      </c>
      <c r="S249" s="235">
        <v>0</v>
      </c>
      <c r="T249" s="23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7" t="s">
        <v>224</v>
      </c>
      <c r="AT249" s="237" t="s">
        <v>159</v>
      </c>
      <c r="AU249" s="237" t="s">
        <v>92</v>
      </c>
      <c r="AY249" s="14" t="s">
        <v>156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4" t="s">
        <v>164</v>
      </c>
      <c r="BK249" s="238">
        <f>ROUND(I249*H249,2)</f>
        <v>0</v>
      </c>
      <c r="BL249" s="14" t="s">
        <v>224</v>
      </c>
      <c r="BM249" s="237" t="s">
        <v>1538</v>
      </c>
    </row>
    <row r="250" s="2" customFormat="1">
      <c r="A250" s="35"/>
      <c r="B250" s="36"/>
      <c r="C250" s="37"/>
      <c r="D250" s="239" t="s">
        <v>166</v>
      </c>
      <c r="E250" s="37"/>
      <c r="F250" s="240" t="s">
        <v>405</v>
      </c>
      <c r="G250" s="37"/>
      <c r="H250" s="37"/>
      <c r="I250" s="241"/>
      <c r="J250" s="37"/>
      <c r="K250" s="37"/>
      <c r="L250" s="41"/>
      <c r="M250" s="242"/>
      <c r="N250" s="243"/>
      <c r="O250" s="89"/>
      <c r="P250" s="89"/>
      <c r="Q250" s="89"/>
      <c r="R250" s="89"/>
      <c r="S250" s="89"/>
      <c r="T250" s="90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166</v>
      </c>
      <c r="AU250" s="14" t="s">
        <v>92</v>
      </c>
    </row>
    <row r="251" s="2" customFormat="1" ht="24.15" customHeight="1">
      <c r="A251" s="35"/>
      <c r="B251" s="36"/>
      <c r="C251" s="225" t="s">
        <v>396</v>
      </c>
      <c r="D251" s="225" t="s">
        <v>159</v>
      </c>
      <c r="E251" s="226" t="s">
        <v>408</v>
      </c>
      <c r="F251" s="227" t="s">
        <v>409</v>
      </c>
      <c r="G251" s="228" t="s">
        <v>162</v>
      </c>
      <c r="H251" s="229">
        <v>67.983000000000004</v>
      </c>
      <c r="I251" s="230"/>
      <c r="J251" s="231">
        <f>ROUND(I251*H251,2)</f>
        <v>0</v>
      </c>
      <c r="K251" s="232"/>
      <c r="L251" s="41"/>
      <c r="M251" s="233" t="s">
        <v>1</v>
      </c>
      <c r="N251" s="234" t="s">
        <v>47</v>
      </c>
      <c r="O251" s="89"/>
      <c r="P251" s="235">
        <f>O251*H251</f>
        <v>0</v>
      </c>
      <c r="Q251" s="235">
        <v>0.00020000000000000001</v>
      </c>
      <c r="R251" s="235">
        <f>Q251*H251</f>
        <v>0.013596600000000002</v>
      </c>
      <c r="S251" s="235">
        <v>0</v>
      </c>
      <c r="T251" s="23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7" t="s">
        <v>224</v>
      </c>
      <c r="AT251" s="237" t="s">
        <v>159</v>
      </c>
      <c r="AU251" s="237" t="s">
        <v>92</v>
      </c>
      <c r="AY251" s="14" t="s">
        <v>156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4" t="s">
        <v>164</v>
      </c>
      <c r="BK251" s="238">
        <f>ROUND(I251*H251,2)</f>
        <v>0</v>
      </c>
      <c r="BL251" s="14" t="s">
        <v>224</v>
      </c>
      <c r="BM251" s="237" t="s">
        <v>1539</v>
      </c>
    </row>
    <row r="252" s="2" customFormat="1">
      <c r="A252" s="35"/>
      <c r="B252" s="36"/>
      <c r="C252" s="37"/>
      <c r="D252" s="239" t="s">
        <v>166</v>
      </c>
      <c r="E252" s="37"/>
      <c r="F252" s="240" t="s">
        <v>409</v>
      </c>
      <c r="G252" s="37"/>
      <c r="H252" s="37"/>
      <c r="I252" s="241"/>
      <c r="J252" s="37"/>
      <c r="K252" s="37"/>
      <c r="L252" s="41"/>
      <c r="M252" s="242"/>
      <c r="N252" s="243"/>
      <c r="O252" s="89"/>
      <c r="P252" s="89"/>
      <c r="Q252" s="89"/>
      <c r="R252" s="89"/>
      <c r="S252" s="89"/>
      <c r="T252" s="90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166</v>
      </c>
      <c r="AU252" s="14" t="s">
        <v>92</v>
      </c>
    </row>
    <row r="253" s="2" customFormat="1" ht="33" customHeight="1">
      <c r="A253" s="35"/>
      <c r="B253" s="36"/>
      <c r="C253" s="225" t="s">
        <v>403</v>
      </c>
      <c r="D253" s="225" t="s">
        <v>159</v>
      </c>
      <c r="E253" s="226" t="s">
        <v>412</v>
      </c>
      <c r="F253" s="227" t="s">
        <v>413</v>
      </c>
      <c r="G253" s="228" t="s">
        <v>162</v>
      </c>
      <c r="H253" s="229">
        <v>67.983000000000004</v>
      </c>
      <c r="I253" s="230"/>
      <c r="J253" s="231">
        <f>ROUND(I253*H253,2)</f>
        <v>0</v>
      </c>
      <c r="K253" s="232"/>
      <c r="L253" s="41"/>
      <c r="M253" s="233" t="s">
        <v>1</v>
      </c>
      <c r="N253" s="234" t="s">
        <v>47</v>
      </c>
      <c r="O253" s="89"/>
      <c r="P253" s="235">
        <f>O253*H253</f>
        <v>0</v>
      </c>
      <c r="Q253" s="235">
        <v>0.0044999999999999997</v>
      </c>
      <c r="R253" s="235">
        <f>Q253*H253</f>
        <v>0.30592350000000001</v>
      </c>
      <c r="S253" s="235">
        <v>0</v>
      </c>
      <c r="T253" s="23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7" t="s">
        <v>224</v>
      </c>
      <c r="AT253" s="237" t="s">
        <v>159</v>
      </c>
      <c r="AU253" s="237" t="s">
        <v>92</v>
      </c>
      <c r="AY253" s="14" t="s">
        <v>156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4" t="s">
        <v>164</v>
      </c>
      <c r="BK253" s="238">
        <f>ROUND(I253*H253,2)</f>
        <v>0</v>
      </c>
      <c r="BL253" s="14" t="s">
        <v>224</v>
      </c>
      <c r="BM253" s="237" t="s">
        <v>1540</v>
      </c>
    </row>
    <row r="254" s="2" customFormat="1">
      <c r="A254" s="35"/>
      <c r="B254" s="36"/>
      <c r="C254" s="37"/>
      <c r="D254" s="239" t="s">
        <v>166</v>
      </c>
      <c r="E254" s="37"/>
      <c r="F254" s="240" t="s">
        <v>413</v>
      </c>
      <c r="G254" s="37"/>
      <c r="H254" s="37"/>
      <c r="I254" s="241"/>
      <c r="J254" s="37"/>
      <c r="K254" s="37"/>
      <c r="L254" s="41"/>
      <c r="M254" s="242"/>
      <c r="N254" s="243"/>
      <c r="O254" s="89"/>
      <c r="P254" s="89"/>
      <c r="Q254" s="89"/>
      <c r="R254" s="89"/>
      <c r="S254" s="89"/>
      <c r="T254" s="90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166</v>
      </c>
      <c r="AU254" s="14" t="s">
        <v>92</v>
      </c>
    </row>
    <row r="255" s="2" customFormat="1" ht="16.5" customHeight="1">
      <c r="A255" s="35"/>
      <c r="B255" s="36"/>
      <c r="C255" s="225" t="s">
        <v>407</v>
      </c>
      <c r="D255" s="225" t="s">
        <v>159</v>
      </c>
      <c r="E255" s="226" t="s">
        <v>416</v>
      </c>
      <c r="F255" s="227" t="s">
        <v>417</v>
      </c>
      <c r="G255" s="228" t="s">
        <v>162</v>
      </c>
      <c r="H255" s="229">
        <v>67.983000000000004</v>
      </c>
      <c r="I255" s="230"/>
      <c r="J255" s="231">
        <f>ROUND(I255*H255,2)</f>
        <v>0</v>
      </c>
      <c r="K255" s="232"/>
      <c r="L255" s="41"/>
      <c r="M255" s="233" t="s">
        <v>1</v>
      </c>
      <c r="N255" s="234" t="s">
        <v>47</v>
      </c>
      <c r="O255" s="89"/>
      <c r="P255" s="235">
        <f>O255*H255</f>
        <v>0</v>
      </c>
      <c r="Q255" s="235">
        <v>0.00010000000000000001</v>
      </c>
      <c r="R255" s="235">
        <f>Q255*H255</f>
        <v>0.006798300000000001</v>
      </c>
      <c r="S255" s="235">
        <v>0</v>
      </c>
      <c r="T255" s="23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7" t="s">
        <v>224</v>
      </c>
      <c r="AT255" s="237" t="s">
        <v>159</v>
      </c>
      <c r="AU255" s="237" t="s">
        <v>92</v>
      </c>
      <c r="AY255" s="14" t="s">
        <v>156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4" t="s">
        <v>164</v>
      </c>
      <c r="BK255" s="238">
        <f>ROUND(I255*H255,2)</f>
        <v>0</v>
      </c>
      <c r="BL255" s="14" t="s">
        <v>224</v>
      </c>
      <c r="BM255" s="237" t="s">
        <v>1541</v>
      </c>
    </row>
    <row r="256" s="2" customFormat="1">
      <c r="A256" s="35"/>
      <c r="B256" s="36"/>
      <c r="C256" s="37"/>
      <c r="D256" s="239" t="s">
        <v>166</v>
      </c>
      <c r="E256" s="37"/>
      <c r="F256" s="240" t="s">
        <v>417</v>
      </c>
      <c r="G256" s="37"/>
      <c r="H256" s="37"/>
      <c r="I256" s="241"/>
      <c r="J256" s="37"/>
      <c r="K256" s="37"/>
      <c r="L256" s="41"/>
      <c r="M256" s="242"/>
      <c r="N256" s="243"/>
      <c r="O256" s="89"/>
      <c r="P256" s="89"/>
      <c r="Q256" s="89"/>
      <c r="R256" s="89"/>
      <c r="S256" s="89"/>
      <c r="T256" s="90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166</v>
      </c>
      <c r="AU256" s="14" t="s">
        <v>92</v>
      </c>
    </row>
    <row r="257" s="2" customFormat="1" ht="16.5" customHeight="1">
      <c r="A257" s="35"/>
      <c r="B257" s="36"/>
      <c r="C257" s="244" t="s">
        <v>411</v>
      </c>
      <c r="D257" s="244" t="s">
        <v>245</v>
      </c>
      <c r="E257" s="245" t="s">
        <v>420</v>
      </c>
      <c r="F257" s="246" t="s">
        <v>421</v>
      </c>
      <c r="G257" s="247" t="s">
        <v>162</v>
      </c>
      <c r="H257" s="248">
        <v>73.421999999999997</v>
      </c>
      <c r="I257" s="249"/>
      <c r="J257" s="250">
        <f>ROUND(I257*H257,2)</f>
        <v>0</v>
      </c>
      <c r="K257" s="251"/>
      <c r="L257" s="252"/>
      <c r="M257" s="253" t="s">
        <v>1</v>
      </c>
      <c r="N257" s="254" t="s">
        <v>47</v>
      </c>
      <c r="O257" s="89"/>
      <c r="P257" s="235">
        <f>O257*H257</f>
        <v>0</v>
      </c>
      <c r="Q257" s="235">
        <v>0.00080000000000000004</v>
      </c>
      <c r="R257" s="235">
        <f>Q257*H257</f>
        <v>0.058737600000000001</v>
      </c>
      <c r="S257" s="235">
        <v>0</v>
      </c>
      <c r="T257" s="23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7" t="s">
        <v>248</v>
      </c>
      <c r="AT257" s="237" t="s">
        <v>245</v>
      </c>
      <c r="AU257" s="237" t="s">
        <v>92</v>
      </c>
      <c r="AY257" s="14" t="s">
        <v>156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4" t="s">
        <v>164</v>
      </c>
      <c r="BK257" s="238">
        <f>ROUND(I257*H257,2)</f>
        <v>0</v>
      </c>
      <c r="BL257" s="14" t="s">
        <v>224</v>
      </c>
      <c r="BM257" s="237" t="s">
        <v>1542</v>
      </c>
    </row>
    <row r="258" s="2" customFormat="1">
      <c r="A258" s="35"/>
      <c r="B258" s="36"/>
      <c r="C258" s="37"/>
      <c r="D258" s="239" t="s">
        <v>166</v>
      </c>
      <c r="E258" s="37"/>
      <c r="F258" s="240" t="s">
        <v>421</v>
      </c>
      <c r="G258" s="37"/>
      <c r="H258" s="37"/>
      <c r="I258" s="241"/>
      <c r="J258" s="37"/>
      <c r="K258" s="37"/>
      <c r="L258" s="41"/>
      <c r="M258" s="242"/>
      <c r="N258" s="243"/>
      <c r="O258" s="89"/>
      <c r="P258" s="89"/>
      <c r="Q258" s="89"/>
      <c r="R258" s="89"/>
      <c r="S258" s="89"/>
      <c r="T258" s="90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166</v>
      </c>
      <c r="AU258" s="14" t="s">
        <v>92</v>
      </c>
    </row>
    <row r="259" s="2" customFormat="1" ht="21.75" customHeight="1">
      <c r="A259" s="35"/>
      <c r="B259" s="36"/>
      <c r="C259" s="225" t="s">
        <v>415</v>
      </c>
      <c r="D259" s="225" t="s">
        <v>159</v>
      </c>
      <c r="E259" s="226" t="s">
        <v>424</v>
      </c>
      <c r="F259" s="227" t="s">
        <v>425</v>
      </c>
      <c r="G259" s="228" t="s">
        <v>162</v>
      </c>
      <c r="H259" s="229">
        <v>67.983000000000004</v>
      </c>
      <c r="I259" s="230"/>
      <c r="J259" s="231">
        <f>ROUND(I259*H259,2)</f>
        <v>0</v>
      </c>
      <c r="K259" s="232"/>
      <c r="L259" s="41"/>
      <c r="M259" s="233" t="s">
        <v>1</v>
      </c>
      <c r="N259" s="234" t="s">
        <v>47</v>
      </c>
      <c r="O259" s="89"/>
      <c r="P259" s="235">
        <f>O259*H259</f>
        <v>0</v>
      </c>
      <c r="Q259" s="235">
        <v>0.00029999999999999997</v>
      </c>
      <c r="R259" s="235">
        <f>Q259*H259</f>
        <v>0.020394900000000001</v>
      </c>
      <c r="S259" s="235">
        <v>0</v>
      </c>
      <c r="T259" s="23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7" t="s">
        <v>224</v>
      </c>
      <c r="AT259" s="237" t="s">
        <v>159</v>
      </c>
      <c r="AU259" s="237" t="s">
        <v>92</v>
      </c>
      <c r="AY259" s="14" t="s">
        <v>156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4" t="s">
        <v>164</v>
      </c>
      <c r="BK259" s="238">
        <f>ROUND(I259*H259,2)</f>
        <v>0</v>
      </c>
      <c r="BL259" s="14" t="s">
        <v>224</v>
      </c>
      <c r="BM259" s="237" t="s">
        <v>1543</v>
      </c>
    </row>
    <row r="260" s="2" customFormat="1">
      <c r="A260" s="35"/>
      <c r="B260" s="36"/>
      <c r="C260" s="37"/>
      <c r="D260" s="239" t="s">
        <v>166</v>
      </c>
      <c r="E260" s="37"/>
      <c r="F260" s="240" t="s">
        <v>425</v>
      </c>
      <c r="G260" s="37"/>
      <c r="H260" s="37"/>
      <c r="I260" s="241"/>
      <c r="J260" s="37"/>
      <c r="K260" s="37"/>
      <c r="L260" s="41"/>
      <c r="M260" s="242"/>
      <c r="N260" s="243"/>
      <c r="O260" s="89"/>
      <c r="P260" s="89"/>
      <c r="Q260" s="89"/>
      <c r="R260" s="89"/>
      <c r="S260" s="89"/>
      <c r="T260" s="90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166</v>
      </c>
      <c r="AU260" s="14" t="s">
        <v>92</v>
      </c>
    </row>
    <row r="261" s="2" customFormat="1" ht="44.25" customHeight="1">
      <c r="A261" s="35"/>
      <c r="B261" s="36"/>
      <c r="C261" s="244" t="s">
        <v>419</v>
      </c>
      <c r="D261" s="244" t="s">
        <v>245</v>
      </c>
      <c r="E261" s="245" t="s">
        <v>428</v>
      </c>
      <c r="F261" s="246" t="s">
        <v>429</v>
      </c>
      <c r="G261" s="247" t="s">
        <v>162</v>
      </c>
      <c r="H261" s="248">
        <v>74.781000000000006</v>
      </c>
      <c r="I261" s="249"/>
      <c r="J261" s="250">
        <f>ROUND(I261*H261,2)</f>
        <v>0</v>
      </c>
      <c r="K261" s="251"/>
      <c r="L261" s="252"/>
      <c r="M261" s="253" t="s">
        <v>1</v>
      </c>
      <c r="N261" s="254" t="s">
        <v>47</v>
      </c>
      <c r="O261" s="89"/>
      <c r="P261" s="235">
        <f>O261*H261</f>
        <v>0</v>
      </c>
      <c r="Q261" s="235">
        <v>0.0042900000000000004</v>
      </c>
      <c r="R261" s="235">
        <f>Q261*H261</f>
        <v>0.32081049000000006</v>
      </c>
      <c r="S261" s="235">
        <v>0</v>
      </c>
      <c r="T261" s="23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7" t="s">
        <v>248</v>
      </c>
      <c r="AT261" s="237" t="s">
        <v>245</v>
      </c>
      <c r="AU261" s="237" t="s">
        <v>92</v>
      </c>
      <c r="AY261" s="14" t="s">
        <v>156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4" t="s">
        <v>164</v>
      </c>
      <c r="BK261" s="238">
        <f>ROUND(I261*H261,2)</f>
        <v>0</v>
      </c>
      <c r="BL261" s="14" t="s">
        <v>224</v>
      </c>
      <c r="BM261" s="237" t="s">
        <v>1544</v>
      </c>
    </row>
    <row r="262" s="2" customFormat="1">
      <c r="A262" s="35"/>
      <c r="B262" s="36"/>
      <c r="C262" s="37"/>
      <c r="D262" s="239" t="s">
        <v>166</v>
      </c>
      <c r="E262" s="37"/>
      <c r="F262" s="240" t="s">
        <v>429</v>
      </c>
      <c r="G262" s="37"/>
      <c r="H262" s="37"/>
      <c r="I262" s="241"/>
      <c r="J262" s="37"/>
      <c r="K262" s="37"/>
      <c r="L262" s="41"/>
      <c r="M262" s="242"/>
      <c r="N262" s="243"/>
      <c r="O262" s="89"/>
      <c r="P262" s="89"/>
      <c r="Q262" s="89"/>
      <c r="R262" s="89"/>
      <c r="S262" s="89"/>
      <c r="T262" s="90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166</v>
      </c>
      <c r="AU262" s="14" t="s">
        <v>92</v>
      </c>
    </row>
    <row r="263" s="2" customFormat="1" ht="16.5" customHeight="1">
      <c r="A263" s="35"/>
      <c r="B263" s="36"/>
      <c r="C263" s="225" t="s">
        <v>423</v>
      </c>
      <c r="D263" s="225" t="s">
        <v>159</v>
      </c>
      <c r="E263" s="226" t="s">
        <v>432</v>
      </c>
      <c r="F263" s="227" t="s">
        <v>433</v>
      </c>
      <c r="G263" s="228" t="s">
        <v>182</v>
      </c>
      <c r="H263" s="229">
        <v>61.079999999999998</v>
      </c>
      <c r="I263" s="230"/>
      <c r="J263" s="231">
        <f>ROUND(I263*H263,2)</f>
        <v>0</v>
      </c>
      <c r="K263" s="232"/>
      <c r="L263" s="41"/>
      <c r="M263" s="233" t="s">
        <v>1</v>
      </c>
      <c r="N263" s="234" t="s">
        <v>47</v>
      </c>
      <c r="O263" s="89"/>
      <c r="P263" s="235">
        <f>O263*H263</f>
        <v>0</v>
      </c>
      <c r="Q263" s="235">
        <v>1.0000000000000001E-05</v>
      </c>
      <c r="R263" s="235">
        <f>Q263*H263</f>
        <v>0.00061079999999999999</v>
      </c>
      <c r="S263" s="235">
        <v>0</v>
      </c>
      <c r="T263" s="23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7" t="s">
        <v>224</v>
      </c>
      <c r="AT263" s="237" t="s">
        <v>159</v>
      </c>
      <c r="AU263" s="237" t="s">
        <v>92</v>
      </c>
      <c r="AY263" s="14" t="s">
        <v>156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4" t="s">
        <v>164</v>
      </c>
      <c r="BK263" s="238">
        <f>ROUND(I263*H263,2)</f>
        <v>0</v>
      </c>
      <c r="BL263" s="14" t="s">
        <v>224</v>
      </c>
      <c r="BM263" s="237" t="s">
        <v>1545</v>
      </c>
    </row>
    <row r="264" s="2" customFormat="1">
      <c r="A264" s="35"/>
      <c r="B264" s="36"/>
      <c r="C264" s="37"/>
      <c r="D264" s="239" t="s">
        <v>166</v>
      </c>
      <c r="E264" s="37"/>
      <c r="F264" s="240" t="s">
        <v>433</v>
      </c>
      <c r="G264" s="37"/>
      <c r="H264" s="37"/>
      <c r="I264" s="241"/>
      <c r="J264" s="37"/>
      <c r="K264" s="37"/>
      <c r="L264" s="41"/>
      <c r="M264" s="242"/>
      <c r="N264" s="243"/>
      <c r="O264" s="89"/>
      <c r="P264" s="89"/>
      <c r="Q264" s="89"/>
      <c r="R264" s="89"/>
      <c r="S264" s="89"/>
      <c r="T264" s="90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166</v>
      </c>
      <c r="AU264" s="14" t="s">
        <v>92</v>
      </c>
    </row>
    <row r="265" s="2" customFormat="1" ht="16.5" customHeight="1">
      <c r="A265" s="35"/>
      <c r="B265" s="36"/>
      <c r="C265" s="244" t="s">
        <v>427</v>
      </c>
      <c r="D265" s="244" t="s">
        <v>245</v>
      </c>
      <c r="E265" s="245" t="s">
        <v>436</v>
      </c>
      <c r="F265" s="246" t="s">
        <v>437</v>
      </c>
      <c r="G265" s="247" t="s">
        <v>182</v>
      </c>
      <c r="H265" s="248">
        <v>62.302</v>
      </c>
      <c r="I265" s="249"/>
      <c r="J265" s="250">
        <f>ROUND(I265*H265,2)</f>
        <v>0</v>
      </c>
      <c r="K265" s="251"/>
      <c r="L265" s="252"/>
      <c r="M265" s="253" t="s">
        <v>1</v>
      </c>
      <c r="N265" s="254" t="s">
        <v>47</v>
      </c>
      <c r="O265" s="89"/>
      <c r="P265" s="235">
        <f>O265*H265</f>
        <v>0</v>
      </c>
      <c r="Q265" s="235">
        <v>0.00027</v>
      </c>
      <c r="R265" s="235">
        <f>Q265*H265</f>
        <v>0.016821539999999999</v>
      </c>
      <c r="S265" s="235">
        <v>0</v>
      </c>
      <c r="T265" s="23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7" t="s">
        <v>248</v>
      </c>
      <c r="AT265" s="237" t="s">
        <v>245</v>
      </c>
      <c r="AU265" s="237" t="s">
        <v>92</v>
      </c>
      <c r="AY265" s="14" t="s">
        <v>156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4" t="s">
        <v>164</v>
      </c>
      <c r="BK265" s="238">
        <f>ROUND(I265*H265,2)</f>
        <v>0</v>
      </c>
      <c r="BL265" s="14" t="s">
        <v>224</v>
      </c>
      <c r="BM265" s="237" t="s">
        <v>1546</v>
      </c>
    </row>
    <row r="266" s="2" customFormat="1">
      <c r="A266" s="35"/>
      <c r="B266" s="36"/>
      <c r="C266" s="37"/>
      <c r="D266" s="239" t="s">
        <v>166</v>
      </c>
      <c r="E266" s="37"/>
      <c r="F266" s="240" t="s">
        <v>437</v>
      </c>
      <c r="G266" s="37"/>
      <c r="H266" s="37"/>
      <c r="I266" s="241"/>
      <c r="J266" s="37"/>
      <c r="K266" s="37"/>
      <c r="L266" s="41"/>
      <c r="M266" s="242"/>
      <c r="N266" s="243"/>
      <c r="O266" s="89"/>
      <c r="P266" s="89"/>
      <c r="Q266" s="89"/>
      <c r="R266" s="89"/>
      <c r="S266" s="89"/>
      <c r="T266" s="90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166</v>
      </c>
      <c r="AU266" s="14" t="s">
        <v>92</v>
      </c>
    </row>
    <row r="267" s="2" customFormat="1" ht="24.15" customHeight="1">
      <c r="A267" s="35"/>
      <c r="B267" s="36"/>
      <c r="C267" s="225" t="s">
        <v>431</v>
      </c>
      <c r="D267" s="225" t="s">
        <v>159</v>
      </c>
      <c r="E267" s="226" t="s">
        <v>440</v>
      </c>
      <c r="F267" s="227" t="s">
        <v>441</v>
      </c>
      <c r="G267" s="228" t="s">
        <v>162</v>
      </c>
      <c r="H267" s="229">
        <v>67.983000000000004</v>
      </c>
      <c r="I267" s="230"/>
      <c r="J267" s="231">
        <f>ROUND(I267*H267,2)</f>
        <v>0</v>
      </c>
      <c r="K267" s="232"/>
      <c r="L267" s="41"/>
      <c r="M267" s="233" t="s">
        <v>1</v>
      </c>
      <c r="N267" s="234" t="s">
        <v>47</v>
      </c>
      <c r="O267" s="89"/>
      <c r="P267" s="235">
        <f>O267*H267</f>
        <v>0</v>
      </c>
      <c r="Q267" s="235">
        <v>0</v>
      </c>
      <c r="R267" s="235">
        <f>Q267*H267</f>
        <v>0</v>
      </c>
      <c r="S267" s="235">
        <v>0</v>
      </c>
      <c r="T267" s="23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7" t="s">
        <v>224</v>
      </c>
      <c r="AT267" s="237" t="s">
        <v>159</v>
      </c>
      <c r="AU267" s="237" t="s">
        <v>92</v>
      </c>
      <c r="AY267" s="14" t="s">
        <v>156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4" t="s">
        <v>164</v>
      </c>
      <c r="BK267" s="238">
        <f>ROUND(I267*H267,2)</f>
        <v>0</v>
      </c>
      <c r="BL267" s="14" t="s">
        <v>224</v>
      </c>
      <c r="BM267" s="237" t="s">
        <v>1547</v>
      </c>
    </row>
    <row r="268" s="2" customFormat="1">
      <c r="A268" s="35"/>
      <c r="B268" s="36"/>
      <c r="C268" s="37"/>
      <c r="D268" s="239" t="s">
        <v>166</v>
      </c>
      <c r="E268" s="37"/>
      <c r="F268" s="240" t="s">
        <v>441</v>
      </c>
      <c r="G268" s="37"/>
      <c r="H268" s="37"/>
      <c r="I268" s="241"/>
      <c r="J268" s="37"/>
      <c r="K268" s="37"/>
      <c r="L268" s="41"/>
      <c r="M268" s="242"/>
      <c r="N268" s="243"/>
      <c r="O268" s="89"/>
      <c r="P268" s="89"/>
      <c r="Q268" s="89"/>
      <c r="R268" s="89"/>
      <c r="S268" s="89"/>
      <c r="T268" s="90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166</v>
      </c>
      <c r="AU268" s="14" t="s">
        <v>92</v>
      </c>
    </row>
    <row r="269" s="2" customFormat="1" ht="24.15" customHeight="1">
      <c r="A269" s="35"/>
      <c r="B269" s="36"/>
      <c r="C269" s="225" t="s">
        <v>435</v>
      </c>
      <c r="D269" s="225" t="s">
        <v>159</v>
      </c>
      <c r="E269" s="226" t="s">
        <v>444</v>
      </c>
      <c r="F269" s="227" t="s">
        <v>445</v>
      </c>
      <c r="G269" s="228" t="s">
        <v>210</v>
      </c>
      <c r="H269" s="229">
        <v>0.74399999999999999</v>
      </c>
      <c r="I269" s="230"/>
      <c r="J269" s="231">
        <f>ROUND(I269*H269,2)</f>
        <v>0</v>
      </c>
      <c r="K269" s="232"/>
      <c r="L269" s="41"/>
      <c r="M269" s="233" t="s">
        <v>1</v>
      </c>
      <c r="N269" s="234" t="s">
        <v>47</v>
      </c>
      <c r="O269" s="89"/>
      <c r="P269" s="235">
        <f>O269*H269</f>
        <v>0</v>
      </c>
      <c r="Q269" s="235">
        <v>0</v>
      </c>
      <c r="R269" s="235">
        <f>Q269*H269</f>
        <v>0</v>
      </c>
      <c r="S269" s="235">
        <v>0</v>
      </c>
      <c r="T269" s="23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7" t="s">
        <v>224</v>
      </c>
      <c r="AT269" s="237" t="s">
        <v>159</v>
      </c>
      <c r="AU269" s="237" t="s">
        <v>92</v>
      </c>
      <c r="AY269" s="14" t="s">
        <v>156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4" t="s">
        <v>164</v>
      </c>
      <c r="BK269" s="238">
        <f>ROUND(I269*H269,2)</f>
        <v>0</v>
      </c>
      <c r="BL269" s="14" t="s">
        <v>224</v>
      </c>
      <c r="BM269" s="237" t="s">
        <v>1548</v>
      </c>
    </row>
    <row r="270" s="2" customFormat="1">
      <c r="A270" s="35"/>
      <c r="B270" s="36"/>
      <c r="C270" s="37"/>
      <c r="D270" s="239" t="s">
        <v>166</v>
      </c>
      <c r="E270" s="37"/>
      <c r="F270" s="240" t="s">
        <v>447</v>
      </c>
      <c r="G270" s="37"/>
      <c r="H270" s="37"/>
      <c r="I270" s="241"/>
      <c r="J270" s="37"/>
      <c r="K270" s="37"/>
      <c r="L270" s="41"/>
      <c r="M270" s="242"/>
      <c r="N270" s="243"/>
      <c r="O270" s="89"/>
      <c r="P270" s="89"/>
      <c r="Q270" s="89"/>
      <c r="R270" s="89"/>
      <c r="S270" s="89"/>
      <c r="T270" s="90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166</v>
      </c>
      <c r="AU270" s="14" t="s">
        <v>92</v>
      </c>
    </row>
    <row r="271" s="12" customFormat="1" ht="22.8" customHeight="1">
      <c r="A271" s="12"/>
      <c r="B271" s="209"/>
      <c r="C271" s="210"/>
      <c r="D271" s="211" t="s">
        <v>78</v>
      </c>
      <c r="E271" s="223" t="s">
        <v>448</v>
      </c>
      <c r="F271" s="223" t="s">
        <v>449</v>
      </c>
      <c r="G271" s="210"/>
      <c r="H271" s="210"/>
      <c r="I271" s="213"/>
      <c r="J271" s="224">
        <f>BK271</f>
        <v>0</v>
      </c>
      <c r="K271" s="210"/>
      <c r="L271" s="215"/>
      <c r="M271" s="216"/>
      <c r="N271" s="217"/>
      <c r="O271" s="217"/>
      <c r="P271" s="218">
        <f>SUM(P272:P305)</f>
        <v>0</v>
      </c>
      <c r="Q271" s="217"/>
      <c r="R271" s="218">
        <f>SUM(R272:R305)</f>
        <v>0.79772167999999999</v>
      </c>
      <c r="S271" s="217"/>
      <c r="T271" s="219">
        <f>SUM(T272:T305)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0" t="s">
        <v>92</v>
      </c>
      <c r="AT271" s="221" t="s">
        <v>78</v>
      </c>
      <c r="AU271" s="221" t="s">
        <v>86</v>
      </c>
      <c r="AY271" s="220" t="s">
        <v>156</v>
      </c>
      <c r="BK271" s="222">
        <f>SUM(BK272:BK305)</f>
        <v>0</v>
      </c>
    </row>
    <row r="272" s="2" customFormat="1" ht="16.5" customHeight="1">
      <c r="A272" s="35"/>
      <c r="B272" s="36"/>
      <c r="C272" s="225" t="s">
        <v>439</v>
      </c>
      <c r="D272" s="225" t="s">
        <v>159</v>
      </c>
      <c r="E272" s="226" t="s">
        <v>451</v>
      </c>
      <c r="F272" s="227" t="s">
        <v>452</v>
      </c>
      <c r="G272" s="228" t="s">
        <v>162</v>
      </c>
      <c r="H272" s="229">
        <v>27.672999999999998</v>
      </c>
      <c r="I272" s="230"/>
      <c r="J272" s="231">
        <f>ROUND(I272*H272,2)</f>
        <v>0</v>
      </c>
      <c r="K272" s="232"/>
      <c r="L272" s="41"/>
      <c r="M272" s="233" t="s">
        <v>1</v>
      </c>
      <c r="N272" s="234" t="s">
        <v>47</v>
      </c>
      <c r="O272" s="89"/>
      <c r="P272" s="235">
        <f>O272*H272</f>
        <v>0</v>
      </c>
      <c r="Q272" s="235">
        <v>0</v>
      </c>
      <c r="R272" s="235">
        <f>Q272*H272</f>
        <v>0</v>
      </c>
      <c r="S272" s="235">
        <v>0</v>
      </c>
      <c r="T272" s="23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7" t="s">
        <v>224</v>
      </c>
      <c r="AT272" s="237" t="s">
        <v>159</v>
      </c>
      <c r="AU272" s="237" t="s">
        <v>92</v>
      </c>
      <c r="AY272" s="14" t="s">
        <v>156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4" t="s">
        <v>164</v>
      </c>
      <c r="BK272" s="238">
        <f>ROUND(I272*H272,2)</f>
        <v>0</v>
      </c>
      <c r="BL272" s="14" t="s">
        <v>224</v>
      </c>
      <c r="BM272" s="237" t="s">
        <v>1549</v>
      </c>
    </row>
    <row r="273" s="2" customFormat="1">
      <c r="A273" s="35"/>
      <c r="B273" s="36"/>
      <c r="C273" s="37"/>
      <c r="D273" s="239" t="s">
        <v>166</v>
      </c>
      <c r="E273" s="37"/>
      <c r="F273" s="240" t="s">
        <v>452</v>
      </c>
      <c r="G273" s="37"/>
      <c r="H273" s="37"/>
      <c r="I273" s="241"/>
      <c r="J273" s="37"/>
      <c r="K273" s="37"/>
      <c r="L273" s="41"/>
      <c r="M273" s="242"/>
      <c r="N273" s="243"/>
      <c r="O273" s="89"/>
      <c r="P273" s="89"/>
      <c r="Q273" s="89"/>
      <c r="R273" s="89"/>
      <c r="S273" s="89"/>
      <c r="T273" s="90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166</v>
      </c>
      <c r="AU273" s="14" t="s">
        <v>92</v>
      </c>
    </row>
    <row r="274" s="2" customFormat="1" ht="16.5" customHeight="1">
      <c r="A274" s="35"/>
      <c r="B274" s="36"/>
      <c r="C274" s="225" t="s">
        <v>443</v>
      </c>
      <c r="D274" s="225" t="s">
        <v>159</v>
      </c>
      <c r="E274" s="226" t="s">
        <v>455</v>
      </c>
      <c r="F274" s="227" t="s">
        <v>456</v>
      </c>
      <c r="G274" s="228" t="s">
        <v>162</v>
      </c>
      <c r="H274" s="229">
        <v>27.672999999999998</v>
      </c>
      <c r="I274" s="230"/>
      <c r="J274" s="231">
        <f>ROUND(I274*H274,2)</f>
        <v>0</v>
      </c>
      <c r="K274" s="232"/>
      <c r="L274" s="41"/>
      <c r="M274" s="233" t="s">
        <v>1</v>
      </c>
      <c r="N274" s="234" t="s">
        <v>47</v>
      </c>
      <c r="O274" s="89"/>
      <c r="P274" s="235">
        <f>O274*H274</f>
        <v>0</v>
      </c>
      <c r="Q274" s="235">
        <v>0.00029999999999999997</v>
      </c>
      <c r="R274" s="235">
        <f>Q274*H274</f>
        <v>0.0083018999999999992</v>
      </c>
      <c r="S274" s="235">
        <v>0</v>
      </c>
      <c r="T274" s="23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7" t="s">
        <v>224</v>
      </c>
      <c r="AT274" s="237" t="s">
        <v>159</v>
      </c>
      <c r="AU274" s="237" t="s">
        <v>92</v>
      </c>
      <c r="AY274" s="14" t="s">
        <v>156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4" t="s">
        <v>164</v>
      </c>
      <c r="BK274" s="238">
        <f>ROUND(I274*H274,2)</f>
        <v>0</v>
      </c>
      <c r="BL274" s="14" t="s">
        <v>224</v>
      </c>
      <c r="BM274" s="237" t="s">
        <v>1550</v>
      </c>
    </row>
    <row r="275" s="2" customFormat="1">
      <c r="A275" s="35"/>
      <c r="B275" s="36"/>
      <c r="C275" s="37"/>
      <c r="D275" s="239" t="s">
        <v>166</v>
      </c>
      <c r="E275" s="37"/>
      <c r="F275" s="240" t="s">
        <v>456</v>
      </c>
      <c r="G275" s="37"/>
      <c r="H275" s="37"/>
      <c r="I275" s="241"/>
      <c r="J275" s="37"/>
      <c r="K275" s="37"/>
      <c r="L275" s="41"/>
      <c r="M275" s="242"/>
      <c r="N275" s="243"/>
      <c r="O275" s="89"/>
      <c r="P275" s="89"/>
      <c r="Q275" s="89"/>
      <c r="R275" s="89"/>
      <c r="S275" s="89"/>
      <c r="T275" s="90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4" t="s">
        <v>166</v>
      </c>
      <c r="AU275" s="14" t="s">
        <v>92</v>
      </c>
    </row>
    <row r="276" s="2" customFormat="1" ht="24.15" customHeight="1">
      <c r="A276" s="35"/>
      <c r="B276" s="36"/>
      <c r="C276" s="225" t="s">
        <v>450</v>
      </c>
      <c r="D276" s="225" t="s">
        <v>159</v>
      </c>
      <c r="E276" s="226" t="s">
        <v>459</v>
      </c>
      <c r="F276" s="227" t="s">
        <v>460</v>
      </c>
      <c r="G276" s="228" t="s">
        <v>162</v>
      </c>
      <c r="H276" s="229">
        <v>25.332999999999998</v>
      </c>
      <c r="I276" s="230"/>
      <c r="J276" s="231">
        <f>ROUND(I276*H276,2)</f>
        <v>0</v>
      </c>
      <c r="K276" s="232"/>
      <c r="L276" s="41"/>
      <c r="M276" s="233" t="s">
        <v>1</v>
      </c>
      <c r="N276" s="234" t="s">
        <v>47</v>
      </c>
      <c r="O276" s="89"/>
      <c r="P276" s="235">
        <f>O276*H276</f>
        <v>0</v>
      </c>
      <c r="Q276" s="235">
        <v>0.0015</v>
      </c>
      <c r="R276" s="235">
        <f>Q276*H276</f>
        <v>0.037999499999999999</v>
      </c>
      <c r="S276" s="235">
        <v>0</v>
      </c>
      <c r="T276" s="23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7" t="s">
        <v>224</v>
      </c>
      <c r="AT276" s="237" t="s">
        <v>159</v>
      </c>
      <c r="AU276" s="237" t="s">
        <v>92</v>
      </c>
      <c r="AY276" s="14" t="s">
        <v>156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4" t="s">
        <v>164</v>
      </c>
      <c r="BK276" s="238">
        <f>ROUND(I276*H276,2)</f>
        <v>0</v>
      </c>
      <c r="BL276" s="14" t="s">
        <v>224</v>
      </c>
      <c r="BM276" s="237" t="s">
        <v>1551</v>
      </c>
    </row>
    <row r="277" s="2" customFormat="1">
      <c r="A277" s="35"/>
      <c r="B277" s="36"/>
      <c r="C277" s="37"/>
      <c r="D277" s="239" t="s">
        <v>166</v>
      </c>
      <c r="E277" s="37"/>
      <c r="F277" s="240" t="s">
        <v>460</v>
      </c>
      <c r="G277" s="37"/>
      <c r="H277" s="37"/>
      <c r="I277" s="241"/>
      <c r="J277" s="37"/>
      <c r="K277" s="37"/>
      <c r="L277" s="41"/>
      <c r="M277" s="242"/>
      <c r="N277" s="243"/>
      <c r="O277" s="89"/>
      <c r="P277" s="89"/>
      <c r="Q277" s="89"/>
      <c r="R277" s="89"/>
      <c r="S277" s="89"/>
      <c r="T277" s="90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166</v>
      </c>
      <c r="AU277" s="14" t="s">
        <v>92</v>
      </c>
    </row>
    <row r="278" s="2" customFormat="1" ht="21.75" customHeight="1">
      <c r="A278" s="35"/>
      <c r="B278" s="36"/>
      <c r="C278" s="225" t="s">
        <v>454</v>
      </c>
      <c r="D278" s="225" t="s">
        <v>159</v>
      </c>
      <c r="E278" s="226" t="s">
        <v>463</v>
      </c>
      <c r="F278" s="227" t="s">
        <v>464</v>
      </c>
      <c r="G278" s="228" t="s">
        <v>182</v>
      </c>
      <c r="H278" s="229">
        <v>21.52</v>
      </c>
      <c r="I278" s="230"/>
      <c r="J278" s="231">
        <f>ROUND(I278*H278,2)</f>
        <v>0</v>
      </c>
      <c r="K278" s="232"/>
      <c r="L278" s="41"/>
      <c r="M278" s="233" t="s">
        <v>1</v>
      </c>
      <c r="N278" s="234" t="s">
        <v>47</v>
      </c>
      <c r="O278" s="89"/>
      <c r="P278" s="235">
        <f>O278*H278</f>
        <v>0</v>
      </c>
      <c r="Q278" s="235">
        <v>0.00020000000000000001</v>
      </c>
      <c r="R278" s="235">
        <f>Q278*H278</f>
        <v>0.0043040000000000005</v>
      </c>
      <c r="S278" s="235">
        <v>0</v>
      </c>
      <c r="T278" s="23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7" t="s">
        <v>224</v>
      </c>
      <c r="AT278" s="237" t="s">
        <v>159</v>
      </c>
      <c r="AU278" s="237" t="s">
        <v>92</v>
      </c>
      <c r="AY278" s="14" t="s">
        <v>156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4" t="s">
        <v>164</v>
      </c>
      <c r="BK278" s="238">
        <f>ROUND(I278*H278,2)</f>
        <v>0</v>
      </c>
      <c r="BL278" s="14" t="s">
        <v>224</v>
      </c>
      <c r="BM278" s="237" t="s">
        <v>1552</v>
      </c>
    </row>
    <row r="279" s="2" customFormat="1">
      <c r="A279" s="35"/>
      <c r="B279" s="36"/>
      <c r="C279" s="37"/>
      <c r="D279" s="239" t="s">
        <v>166</v>
      </c>
      <c r="E279" s="37"/>
      <c r="F279" s="240" t="s">
        <v>464</v>
      </c>
      <c r="G279" s="37"/>
      <c r="H279" s="37"/>
      <c r="I279" s="241"/>
      <c r="J279" s="37"/>
      <c r="K279" s="37"/>
      <c r="L279" s="41"/>
      <c r="M279" s="242"/>
      <c r="N279" s="243"/>
      <c r="O279" s="89"/>
      <c r="P279" s="89"/>
      <c r="Q279" s="89"/>
      <c r="R279" s="89"/>
      <c r="S279" s="89"/>
      <c r="T279" s="90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166</v>
      </c>
      <c r="AU279" s="14" t="s">
        <v>92</v>
      </c>
    </row>
    <row r="280" s="2" customFormat="1" ht="16.5" customHeight="1">
      <c r="A280" s="35"/>
      <c r="B280" s="36"/>
      <c r="C280" s="244" t="s">
        <v>458</v>
      </c>
      <c r="D280" s="244" t="s">
        <v>245</v>
      </c>
      <c r="E280" s="245" t="s">
        <v>467</v>
      </c>
      <c r="F280" s="246" t="s">
        <v>468</v>
      </c>
      <c r="G280" s="247" t="s">
        <v>182</v>
      </c>
      <c r="H280" s="248">
        <v>23.672000000000001</v>
      </c>
      <c r="I280" s="249"/>
      <c r="J280" s="250">
        <f>ROUND(I280*H280,2)</f>
        <v>0</v>
      </c>
      <c r="K280" s="251"/>
      <c r="L280" s="252"/>
      <c r="M280" s="253" t="s">
        <v>1</v>
      </c>
      <c r="N280" s="254" t="s">
        <v>47</v>
      </c>
      <c r="O280" s="89"/>
      <c r="P280" s="235">
        <f>O280*H280</f>
        <v>0</v>
      </c>
      <c r="Q280" s="235">
        <v>0.00032000000000000003</v>
      </c>
      <c r="R280" s="235">
        <f>Q280*H280</f>
        <v>0.0075750400000000008</v>
      </c>
      <c r="S280" s="235">
        <v>0</v>
      </c>
      <c r="T280" s="23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7" t="s">
        <v>248</v>
      </c>
      <c r="AT280" s="237" t="s">
        <v>245</v>
      </c>
      <c r="AU280" s="237" t="s">
        <v>92</v>
      </c>
      <c r="AY280" s="14" t="s">
        <v>156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4" t="s">
        <v>164</v>
      </c>
      <c r="BK280" s="238">
        <f>ROUND(I280*H280,2)</f>
        <v>0</v>
      </c>
      <c r="BL280" s="14" t="s">
        <v>224</v>
      </c>
      <c r="BM280" s="237" t="s">
        <v>1553</v>
      </c>
    </row>
    <row r="281" s="2" customFormat="1">
      <c r="A281" s="35"/>
      <c r="B281" s="36"/>
      <c r="C281" s="37"/>
      <c r="D281" s="239" t="s">
        <v>166</v>
      </c>
      <c r="E281" s="37"/>
      <c r="F281" s="240" t="s">
        <v>468</v>
      </c>
      <c r="G281" s="37"/>
      <c r="H281" s="37"/>
      <c r="I281" s="241"/>
      <c r="J281" s="37"/>
      <c r="K281" s="37"/>
      <c r="L281" s="41"/>
      <c r="M281" s="242"/>
      <c r="N281" s="243"/>
      <c r="O281" s="89"/>
      <c r="P281" s="89"/>
      <c r="Q281" s="89"/>
      <c r="R281" s="89"/>
      <c r="S281" s="89"/>
      <c r="T281" s="90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166</v>
      </c>
      <c r="AU281" s="14" t="s">
        <v>92</v>
      </c>
    </row>
    <row r="282" s="2" customFormat="1" ht="33" customHeight="1">
      <c r="A282" s="35"/>
      <c r="B282" s="36"/>
      <c r="C282" s="225" t="s">
        <v>462</v>
      </c>
      <c r="D282" s="225" t="s">
        <v>159</v>
      </c>
      <c r="E282" s="226" t="s">
        <v>471</v>
      </c>
      <c r="F282" s="227" t="s">
        <v>472</v>
      </c>
      <c r="G282" s="228" t="s">
        <v>162</v>
      </c>
      <c r="H282" s="229">
        <v>2.3399999999999999</v>
      </c>
      <c r="I282" s="230"/>
      <c r="J282" s="231">
        <f>ROUND(I282*H282,2)</f>
        <v>0</v>
      </c>
      <c r="K282" s="232"/>
      <c r="L282" s="41"/>
      <c r="M282" s="233" t="s">
        <v>1</v>
      </c>
      <c r="N282" s="234" t="s">
        <v>47</v>
      </c>
      <c r="O282" s="89"/>
      <c r="P282" s="235">
        <f>O282*H282</f>
        <v>0</v>
      </c>
      <c r="Q282" s="235">
        <v>0.0055799999999999999</v>
      </c>
      <c r="R282" s="235">
        <f>Q282*H282</f>
        <v>0.0130572</v>
      </c>
      <c r="S282" s="235">
        <v>0</v>
      </c>
      <c r="T282" s="23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7" t="s">
        <v>224</v>
      </c>
      <c r="AT282" s="237" t="s">
        <v>159</v>
      </c>
      <c r="AU282" s="237" t="s">
        <v>92</v>
      </c>
      <c r="AY282" s="14" t="s">
        <v>156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4" t="s">
        <v>164</v>
      </c>
      <c r="BK282" s="238">
        <f>ROUND(I282*H282,2)</f>
        <v>0</v>
      </c>
      <c r="BL282" s="14" t="s">
        <v>224</v>
      </c>
      <c r="BM282" s="237" t="s">
        <v>1554</v>
      </c>
    </row>
    <row r="283" s="2" customFormat="1">
      <c r="A283" s="35"/>
      <c r="B283" s="36"/>
      <c r="C283" s="37"/>
      <c r="D283" s="239" t="s">
        <v>166</v>
      </c>
      <c r="E283" s="37"/>
      <c r="F283" s="240" t="s">
        <v>472</v>
      </c>
      <c r="G283" s="37"/>
      <c r="H283" s="37"/>
      <c r="I283" s="241"/>
      <c r="J283" s="37"/>
      <c r="K283" s="37"/>
      <c r="L283" s="41"/>
      <c r="M283" s="242"/>
      <c r="N283" s="243"/>
      <c r="O283" s="89"/>
      <c r="P283" s="89"/>
      <c r="Q283" s="89"/>
      <c r="R283" s="89"/>
      <c r="S283" s="89"/>
      <c r="T283" s="90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166</v>
      </c>
      <c r="AU283" s="14" t="s">
        <v>92</v>
      </c>
    </row>
    <row r="284" s="2" customFormat="1" ht="24.15" customHeight="1">
      <c r="A284" s="35"/>
      <c r="B284" s="36"/>
      <c r="C284" s="244" t="s">
        <v>466</v>
      </c>
      <c r="D284" s="244" t="s">
        <v>245</v>
      </c>
      <c r="E284" s="245" t="s">
        <v>475</v>
      </c>
      <c r="F284" s="246" t="s">
        <v>476</v>
      </c>
      <c r="G284" s="247" t="s">
        <v>162</v>
      </c>
      <c r="H284" s="248">
        <v>2.5739999999999998</v>
      </c>
      <c r="I284" s="249"/>
      <c r="J284" s="250">
        <f>ROUND(I284*H284,2)</f>
        <v>0</v>
      </c>
      <c r="K284" s="251"/>
      <c r="L284" s="252"/>
      <c r="M284" s="253" t="s">
        <v>1</v>
      </c>
      <c r="N284" s="254" t="s">
        <v>47</v>
      </c>
      <c r="O284" s="89"/>
      <c r="P284" s="235">
        <f>O284*H284</f>
        <v>0</v>
      </c>
      <c r="Q284" s="235">
        <v>0.014290000000000001</v>
      </c>
      <c r="R284" s="235">
        <f>Q284*H284</f>
        <v>0.036782459999999996</v>
      </c>
      <c r="S284" s="235">
        <v>0</v>
      </c>
      <c r="T284" s="236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7" t="s">
        <v>248</v>
      </c>
      <c r="AT284" s="237" t="s">
        <v>245</v>
      </c>
      <c r="AU284" s="237" t="s">
        <v>92</v>
      </c>
      <c r="AY284" s="14" t="s">
        <v>156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4" t="s">
        <v>164</v>
      </c>
      <c r="BK284" s="238">
        <f>ROUND(I284*H284,2)</f>
        <v>0</v>
      </c>
      <c r="BL284" s="14" t="s">
        <v>224</v>
      </c>
      <c r="BM284" s="237" t="s">
        <v>1555</v>
      </c>
    </row>
    <row r="285" s="2" customFormat="1">
      <c r="A285" s="35"/>
      <c r="B285" s="36"/>
      <c r="C285" s="37"/>
      <c r="D285" s="239" t="s">
        <v>166</v>
      </c>
      <c r="E285" s="37"/>
      <c r="F285" s="240" t="s">
        <v>476</v>
      </c>
      <c r="G285" s="37"/>
      <c r="H285" s="37"/>
      <c r="I285" s="241"/>
      <c r="J285" s="37"/>
      <c r="K285" s="37"/>
      <c r="L285" s="41"/>
      <c r="M285" s="242"/>
      <c r="N285" s="243"/>
      <c r="O285" s="89"/>
      <c r="P285" s="89"/>
      <c r="Q285" s="89"/>
      <c r="R285" s="89"/>
      <c r="S285" s="89"/>
      <c r="T285" s="90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166</v>
      </c>
      <c r="AU285" s="14" t="s">
        <v>92</v>
      </c>
    </row>
    <row r="286" s="2" customFormat="1" ht="33" customHeight="1">
      <c r="A286" s="35"/>
      <c r="B286" s="36"/>
      <c r="C286" s="225" t="s">
        <v>470</v>
      </c>
      <c r="D286" s="225" t="s">
        <v>159</v>
      </c>
      <c r="E286" s="226" t="s">
        <v>479</v>
      </c>
      <c r="F286" s="227" t="s">
        <v>480</v>
      </c>
      <c r="G286" s="228" t="s">
        <v>162</v>
      </c>
      <c r="H286" s="229">
        <v>27.672999999999998</v>
      </c>
      <c r="I286" s="230"/>
      <c r="J286" s="231">
        <f>ROUND(I286*H286,2)</f>
        <v>0</v>
      </c>
      <c r="K286" s="232"/>
      <c r="L286" s="41"/>
      <c r="M286" s="233" t="s">
        <v>1</v>
      </c>
      <c r="N286" s="234" t="s">
        <v>47</v>
      </c>
      <c r="O286" s="89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7" t="s">
        <v>224</v>
      </c>
      <c r="AT286" s="237" t="s">
        <v>159</v>
      </c>
      <c r="AU286" s="237" t="s">
        <v>92</v>
      </c>
      <c r="AY286" s="14" t="s">
        <v>156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4" t="s">
        <v>164</v>
      </c>
      <c r="BK286" s="238">
        <f>ROUND(I286*H286,2)</f>
        <v>0</v>
      </c>
      <c r="BL286" s="14" t="s">
        <v>224</v>
      </c>
      <c r="BM286" s="237" t="s">
        <v>1556</v>
      </c>
    </row>
    <row r="287" s="2" customFormat="1">
      <c r="A287" s="35"/>
      <c r="B287" s="36"/>
      <c r="C287" s="37"/>
      <c r="D287" s="239" t="s">
        <v>166</v>
      </c>
      <c r="E287" s="37"/>
      <c r="F287" s="240" t="s">
        <v>480</v>
      </c>
      <c r="G287" s="37"/>
      <c r="H287" s="37"/>
      <c r="I287" s="241"/>
      <c r="J287" s="37"/>
      <c r="K287" s="37"/>
      <c r="L287" s="41"/>
      <c r="M287" s="242"/>
      <c r="N287" s="243"/>
      <c r="O287" s="89"/>
      <c r="P287" s="89"/>
      <c r="Q287" s="89"/>
      <c r="R287" s="89"/>
      <c r="S287" s="89"/>
      <c r="T287" s="90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166</v>
      </c>
      <c r="AU287" s="14" t="s">
        <v>92</v>
      </c>
    </row>
    <row r="288" s="2" customFormat="1" ht="33" customHeight="1">
      <c r="A288" s="35"/>
      <c r="B288" s="36"/>
      <c r="C288" s="225" t="s">
        <v>474</v>
      </c>
      <c r="D288" s="225" t="s">
        <v>159</v>
      </c>
      <c r="E288" s="226" t="s">
        <v>483</v>
      </c>
      <c r="F288" s="227" t="s">
        <v>484</v>
      </c>
      <c r="G288" s="228" t="s">
        <v>162</v>
      </c>
      <c r="H288" s="229">
        <v>25.332999999999998</v>
      </c>
      <c r="I288" s="230"/>
      <c r="J288" s="231">
        <f>ROUND(I288*H288,2)</f>
        <v>0</v>
      </c>
      <c r="K288" s="232"/>
      <c r="L288" s="41"/>
      <c r="M288" s="233" t="s">
        <v>1</v>
      </c>
      <c r="N288" s="234" t="s">
        <v>47</v>
      </c>
      <c r="O288" s="89"/>
      <c r="P288" s="235">
        <f>O288*H288</f>
        <v>0</v>
      </c>
      <c r="Q288" s="235">
        <v>0.0053</v>
      </c>
      <c r="R288" s="235">
        <f>Q288*H288</f>
        <v>0.13426489999999999</v>
      </c>
      <c r="S288" s="235">
        <v>0</v>
      </c>
      <c r="T288" s="23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7" t="s">
        <v>224</v>
      </c>
      <c r="AT288" s="237" t="s">
        <v>159</v>
      </c>
      <c r="AU288" s="237" t="s">
        <v>92</v>
      </c>
      <c r="AY288" s="14" t="s">
        <v>156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4" t="s">
        <v>164</v>
      </c>
      <c r="BK288" s="238">
        <f>ROUND(I288*H288,2)</f>
        <v>0</v>
      </c>
      <c r="BL288" s="14" t="s">
        <v>224</v>
      </c>
      <c r="BM288" s="237" t="s">
        <v>1557</v>
      </c>
    </row>
    <row r="289" s="2" customFormat="1">
      <c r="A289" s="35"/>
      <c r="B289" s="36"/>
      <c r="C289" s="37"/>
      <c r="D289" s="239" t="s">
        <v>166</v>
      </c>
      <c r="E289" s="37"/>
      <c r="F289" s="240" t="s">
        <v>484</v>
      </c>
      <c r="G289" s="37"/>
      <c r="H289" s="37"/>
      <c r="I289" s="241"/>
      <c r="J289" s="37"/>
      <c r="K289" s="37"/>
      <c r="L289" s="41"/>
      <c r="M289" s="242"/>
      <c r="N289" s="243"/>
      <c r="O289" s="89"/>
      <c r="P289" s="89"/>
      <c r="Q289" s="89"/>
      <c r="R289" s="89"/>
      <c r="S289" s="89"/>
      <c r="T289" s="90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166</v>
      </c>
      <c r="AU289" s="14" t="s">
        <v>92</v>
      </c>
    </row>
    <row r="290" s="2" customFormat="1" ht="24.15" customHeight="1">
      <c r="A290" s="35"/>
      <c r="B290" s="36"/>
      <c r="C290" s="244" t="s">
        <v>478</v>
      </c>
      <c r="D290" s="244" t="s">
        <v>245</v>
      </c>
      <c r="E290" s="245" t="s">
        <v>487</v>
      </c>
      <c r="F290" s="246" t="s">
        <v>488</v>
      </c>
      <c r="G290" s="247" t="s">
        <v>162</v>
      </c>
      <c r="H290" s="248">
        <v>29.132999999999999</v>
      </c>
      <c r="I290" s="249"/>
      <c r="J290" s="250">
        <f>ROUND(I290*H290,2)</f>
        <v>0</v>
      </c>
      <c r="K290" s="251"/>
      <c r="L290" s="252"/>
      <c r="M290" s="253" t="s">
        <v>1</v>
      </c>
      <c r="N290" s="254" t="s">
        <v>47</v>
      </c>
      <c r="O290" s="89"/>
      <c r="P290" s="235">
        <f>O290*H290</f>
        <v>0</v>
      </c>
      <c r="Q290" s="235">
        <v>0.01771</v>
      </c>
      <c r="R290" s="235">
        <f>Q290*H290</f>
        <v>0.51594543000000004</v>
      </c>
      <c r="S290" s="235">
        <v>0</v>
      </c>
      <c r="T290" s="23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7" t="s">
        <v>248</v>
      </c>
      <c r="AT290" s="237" t="s">
        <v>245</v>
      </c>
      <c r="AU290" s="237" t="s">
        <v>92</v>
      </c>
      <c r="AY290" s="14" t="s">
        <v>156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4" t="s">
        <v>164</v>
      </c>
      <c r="BK290" s="238">
        <f>ROUND(I290*H290,2)</f>
        <v>0</v>
      </c>
      <c r="BL290" s="14" t="s">
        <v>224</v>
      </c>
      <c r="BM290" s="237" t="s">
        <v>1558</v>
      </c>
    </row>
    <row r="291" s="2" customFormat="1">
      <c r="A291" s="35"/>
      <c r="B291" s="36"/>
      <c r="C291" s="37"/>
      <c r="D291" s="239" t="s">
        <v>166</v>
      </c>
      <c r="E291" s="37"/>
      <c r="F291" s="240" t="s">
        <v>488</v>
      </c>
      <c r="G291" s="37"/>
      <c r="H291" s="37"/>
      <c r="I291" s="241"/>
      <c r="J291" s="37"/>
      <c r="K291" s="37"/>
      <c r="L291" s="41"/>
      <c r="M291" s="242"/>
      <c r="N291" s="243"/>
      <c r="O291" s="89"/>
      <c r="P291" s="89"/>
      <c r="Q291" s="89"/>
      <c r="R291" s="89"/>
      <c r="S291" s="89"/>
      <c r="T291" s="90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166</v>
      </c>
      <c r="AU291" s="14" t="s">
        <v>92</v>
      </c>
    </row>
    <row r="292" s="2" customFormat="1" ht="16.5" customHeight="1">
      <c r="A292" s="35"/>
      <c r="B292" s="36"/>
      <c r="C292" s="225" t="s">
        <v>482</v>
      </c>
      <c r="D292" s="225" t="s">
        <v>159</v>
      </c>
      <c r="E292" s="226" t="s">
        <v>491</v>
      </c>
      <c r="F292" s="227" t="s">
        <v>492</v>
      </c>
      <c r="G292" s="228" t="s">
        <v>182</v>
      </c>
      <c r="H292" s="229">
        <v>27.52</v>
      </c>
      <c r="I292" s="230"/>
      <c r="J292" s="231">
        <f>ROUND(I292*H292,2)</f>
        <v>0</v>
      </c>
      <c r="K292" s="232"/>
      <c r="L292" s="41"/>
      <c r="M292" s="233" t="s">
        <v>1</v>
      </c>
      <c r="N292" s="234" t="s">
        <v>47</v>
      </c>
      <c r="O292" s="89"/>
      <c r="P292" s="235">
        <f>O292*H292</f>
        <v>0</v>
      </c>
      <c r="Q292" s="235">
        <v>9.0000000000000006E-05</v>
      </c>
      <c r="R292" s="235">
        <f>Q292*H292</f>
        <v>0.0024767999999999999</v>
      </c>
      <c r="S292" s="235">
        <v>0</v>
      </c>
      <c r="T292" s="23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7" t="s">
        <v>224</v>
      </c>
      <c r="AT292" s="237" t="s">
        <v>159</v>
      </c>
      <c r="AU292" s="237" t="s">
        <v>92</v>
      </c>
      <c r="AY292" s="14" t="s">
        <v>156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4" t="s">
        <v>164</v>
      </c>
      <c r="BK292" s="238">
        <f>ROUND(I292*H292,2)</f>
        <v>0</v>
      </c>
      <c r="BL292" s="14" t="s">
        <v>224</v>
      </c>
      <c r="BM292" s="237" t="s">
        <v>1559</v>
      </c>
    </row>
    <row r="293" s="2" customFormat="1">
      <c r="A293" s="35"/>
      <c r="B293" s="36"/>
      <c r="C293" s="37"/>
      <c r="D293" s="239" t="s">
        <v>166</v>
      </c>
      <c r="E293" s="37"/>
      <c r="F293" s="240" t="s">
        <v>492</v>
      </c>
      <c r="G293" s="37"/>
      <c r="H293" s="37"/>
      <c r="I293" s="241"/>
      <c r="J293" s="37"/>
      <c r="K293" s="37"/>
      <c r="L293" s="41"/>
      <c r="M293" s="242"/>
      <c r="N293" s="243"/>
      <c r="O293" s="89"/>
      <c r="P293" s="89"/>
      <c r="Q293" s="89"/>
      <c r="R293" s="89"/>
      <c r="S293" s="89"/>
      <c r="T293" s="90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166</v>
      </c>
      <c r="AU293" s="14" t="s">
        <v>92</v>
      </c>
    </row>
    <row r="294" s="2" customFormat="1" ht="24.15" customHeight="1">
      <c r="A294" s="35"/>
      <c r="B294" s="36"/>
      <c r="C294" s="225" t="s">
        <v>486</v>
      </c>
      <c r="D294" s="225" t="s">
        <v>159</v>
      </c>
      <c r="E294" s="226" t="s">
        <v>495</v>
      </c>
      <c r="F294" s="227" t="s">
        <v>496</v>
      </c>
      <c r="G294" s="228" t="s">
        <v>162</v>
      </c>
      <c r="H294" s="229">
        <v>27.672999999999998</v>
      </c>
      <c r="I294" s="230"/>
      <c r="J294" s="231">
        <f>ROUND(I294*H294,2)</f>
        <v>0</v>
      </c>
      <c r="K294" s="232"/>
      <c r="L294" s="41"/>
      <c r="M294" s="233" t="s">
        <v>1</v>
      </c>
      <c r="N294" s="234" t="s">
        <v>47</v>
      </c>
      <c r="O294" s="89"/>
      <c r="P294" s="235">
        <f>O294*H294</f>
        <v>0</v>
      </c>
      <c r="Q294" s="235">
        <v>5.0000000000000002E-05</v>
      </c>
      <c r="R294" s="235">
        <f>Q294*H294</f>
        <v>0.0013836499999999999</v>
      </c>
      <c r="S294" s="235">
        <v>0</v>
      </c>
      <c r="T294" s="23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7" t="s">
        <v>224</v>
      </c>
      <c r="AT294" s="237" t="s">
        <v>159</v>
      </c>
      <c r="AU294" s="237" t="s">
        <v>92</v>
      </c>
      <c r="AY294" s="14" t="s">
        <v>156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4" t="s">
        <v>164</v>
      </c>
      <c r="BK294" s="238">
        <f>ROUND(I294*H294,2)</f>
        <v>0</v>
      </c>
      <c r="BL294" s="14" t="s">
        <v>224</v>
      </c>
      <c r="BM294" s="237" t="s">
        <v>1560</v>
      </c>
    </row>
    <row r="295" s="2" customFormat="1">
      <c r="A295" s="35"/>
      <c r="B295" s="36"/>
      <c r="C295" s="37"/>
      <c r="D295" s="239" t="s">
        <v>166</v>
      </c>
      <c r="E295" s="37"/>
      <c r="F295" s="240" t="s">
        <v>496</v>
      </c>
      <c r="G295" s="37"/>
      <c r="H295" s="37"/>
      <c r="I295" s="241"/>
      <c r="J295" s="37"/>
      <c r="K295" s="37"/>
      <c r="L295" s="41"/>
      <c r="M295" s="242"/>
      <c r="N295" s="243"/>
      <c r="O295" s="89"/>
      <c r="P295" s="89"/>
      <c r="Q295" s="89"/>
      <c r="R295" s="89"/>
      <c r="S295" s="89"/>
      <c r="T295" s="90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166</v>
      </c>
      <c r="AU295" s="14" t="s">
        <v>92</v>
      </c>
    </row>
    <row r="296" s="2" customFormat="1" ht="24.15" customHeight="1">
      <c r="A296" s="35"/>
      <c r="B296" s="36"/>
      <c r="C296" s="225" t="s">
        <v>490</v>
      </c>
      <c r="D296" s="225" t="s">
        <v>159</v>
      </c>
      <c r="E296" s="226" t="s">
        <v>499</v>
      </c>
      <c r="F296" s="227" t="s">
        <v>500</v>
      </c>
      <c r="G296" s="228" t="s">
        <v>182</v>
      </c>
      <c r="H296" s="229">
        <v>2.3999999999999999</v>
      </c>
      <c r="I296" s="230"/>
      <c r="J296" s="231">
        <f>ROUND(I296*H296,2)</f>
        <v>0</v>
      </c>
      <c r="K296" s="232"/>
      <c r="L296" s="41"/>
      <c r="M296" s="233" t="s">
        <v>1</v>
      </c>
      <c r="N296" s="234" t="s">
        <v>47</v>
      </c>
      <c r="O296" s="89"/>
      <c r="P296" s="235">
        <f>O296*H296</f>
        <v>0</v>
      </c>
      <c r="Q296" s="235">
        <v>0.002</v>
      </c>
      <c r="R296" s="235">
        <f>Q296*H296</f>
        <v>0.0047999999999999996</v>
      </c>
      <c r="S296" s="235">
        <v>0</v>
      </c>
      <c r="T296" s="23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7" t="s">
        <v>224</v>
      </c>
      <c r="AT296" s="237" t="s">
        <v>159</v>
      </c>
      <c r="AU296" s="237" t="s">
        <v>92</v>
      </c>
      <c r="AY296" s="14" t="s">
        <v>156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4" t="s">
        <v>164</v>
      </c>
      <c r="BK296" s="238">
        <f>ROUND(I296*H296,2)</f>
        <v>0</v>
      </c>
      <c r="BL296" s="14" t="s">
        <v>224</v>
      </c>
      <c r="BM296" s="237" t="s">
        <v>1561</v>
      </c>
    </row>
    <row r="297" s="2" customFormat="1">
      <c r="A297" s="35"/>
      <c r="B297" s="36"/>
      <c r="C297" s="37"/>
      <c r="D297" s="239" t="s">
        <v>166</v>
      </c>
      <c r="E297" s="37"/>
      <c r="F297" s="240" t="s">
        <v>500</v>
      </c>
      <c r="G297" s="37"/>
      <c r="H297" s="37"/>
      <c r="I297" s="241"/>
      <c r="J297" s="37"/>
      <c r="K297" s="37"/>
      <c r="L297" s="41"/>
      <c r="M297" s="242"/>
      <c r="N297" s="243"/>
      <c r="O297" s="89"/>
      <c r="P297" s="89"/>
      <c r="Q297" s="89"/>
      <c r="R297" s="89"/>
      <c r="S297" s="89"/>
      <c r="T297" s="90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166</v>
      </c>
      <c r="AU297" s="14" t="s">
        <v>92</v>
      </c>
    </row>
    <row r="298" s="2" customFormat="1" ht="24.15" customHeight="1">
      <c r="A298" s="35"/>
      <c r="B298" s="36"/>
      <c r="C298" s="244" t="s">
        <v>494</v>
      </c>
      <c r="D298" s="244" t="s">
        <v>245</v>
      </c>
      <c r="E298" s="245" t="s">
        <v>487</v>
      </c>
      <c r="F298" s="246" t="s">
        <v>488</v>
      </c>
      <c r="G298" s="247" t="s">
        <v>162</v>
      </c>
      <c r="H298" s="248">
        <v>1.1519999999999999</v>
      </c>
      <c r="I298" s="249"/>
      <c r="J298" s="250">
        <f>ROUND(I298*H298,2)</f>
        <v>0</v>
      </c>
      <c r="K298" s="251"/>
      <c r="L298" s="252"/>
      <c r="M298" s="253" t="s">
        <v>1</v>
      </c>
      <c r="N298" s="254" t="s">
        <v>47</v>
      </c>
      <c r="O298" s="89"/>
      <c r="P298" s="235">
        <f>O298*H298</f>
        <v>0</v>
      </c>
      <c r="Q298" s="235">
        <v>0.01771</v>
      </c>
      <c r="R298" s="235">
        <f>Q298*H298</f>
        <v>0.020401919999999997</v>
      </c>
      <c r="S298" s="235">
        <v>0</v>
      </c>
      <c r="T298" s="23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7" t="s">
        <v>248</v>
      </c>
      <c r="AT298" s="237" t="s">
        <v>245</v>
      </c>
      <c r="AU298" s="237" t="s">
        <v>92</v>
      </c>
      <c r="AY298" s="14" t="s">
        <v>156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4" t="s">
        <v>164</v>
      </c>
      <c r="BK298" s="238">
        <f>ROUND(I298*H298,2)</f>
        <v>0</v>
      </c>
      <c r="BL298" s="14" t="s">
        <v>224</v>
      </c>
      <c r="BM298" s="237" t="s">
        <v>1562</v>
      </c>
    </row>
    <row r="299" s="2" customFormat="1">
      <c r="A299" s="35"/>
      <c r="B299" s="36"/>
      <c r="C299" s="37"/>
      <c r="D299" s="239" t="s">
        <v>166</v>
      </c>
      <c r="E299" s="37"/>
      <c r="F299" s="240" t="s">
        <v>488</v>
      </c>
      <c r="G299" s="37"/>
      <c r="H299" s="37"/>
      <c r="I299" s="241"/>
      <c r="J299" s="37"/>
      <c r="K299" s="37"/>
      <c r="L299" s="41"/>
      <c r="M299" s="242"/>
      <c r="N299" s="243"/>
      <c r="O299" s="89"/>
      <c r="P299" s="89"/>
      <c r="Q299" s="89"/>
      <c r="R299" s="89"/>
      <c r="S299" s="89"/>
      <c r="T299" s="90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166</v>
      </c>
      <c r="AU299" s="14" t="s">
        <v>92</v>
      </c>
    </row>
    <row r="300" s="2" customFormat="1" ht="33" customHeight="1">
      <c r="A300" s="35"/>
      <c r="B300" s="36"/>
      <c r="C300" s="225" t="s">
        <v>498</v>
      </c>
      <c r="D300" s="225" t="s">
        <v>159</v>
      </c>
      <c r="E300" s="226" t="s">
        <v>505</v>
      </c>
      <c r="F300" s="227" t="s">
        <v>506</v>
      </c>
      <c r="G300" s="228" t="s">
        <v>182</v>
      </c>
      <c r="H300" s="229">
        <v>1.1000000000000001</v>
      </c>
      <c r="I300" s="230"/>
      <c r="J300" s="231">
        <f>ROUND(I300*H300,2)</f>
        <v>0</v>
      </c>
      <c r="K300" s="232"/>
      <c r="L300" s="41"/>
      <c r="M300" s="233" t="s">
        <v>1</v>
      </c>
      <c r="N300" s="234" t="s">
        <v>47</v>
      </c>
      <c r="O300" s="89"/>
      <c r="P300" s="235">
        <f>O300*H300</f>
        <v>0</v>
      </c>
      <c r="Q300" s="235">
        <v>0.00097999999999999997</v>
      </c>
      <c r="R300" s="235">
        <f>Q300*H300</f>
        <v>0.001078</v>
      </c>
      <c r="S300" s="235">
        <v>0</v>
      </c>
      <c r="T300" s="23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7" t="s">
        <v>224</v>
      </c>
      <c r="AT300" s="237" t="s">
        <v>159</v>
      </c>
      <c r="AU300" s="237" t="s">
        <v>92</v>
      </c>
      <c r="AY300" s="14" t="s">
        <v>156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4" t="s">
        <v>164</v>
      </c>
      <c r="BK300" s="238">
        <f>ROUND(I300*H300,2)</f>
        <v>0</v>
      </c>
      <c r="BL300" s="14" t="s">
        <v>224</v>
      </c>
      <c r="BM300" s="237" t="s">
        <v>1563</v>
      </c>
    </row>
    <row r="301" s="2" customFormat="1">
      <c r="A301" s="35"/>
      <c r="B301" s="36"/>
      <c r="C301" s="37"/>
      <c r="D301" s="239" t="s">
        <v>166</v>
      </c>
      <c r="E301" s="37"/>
      <c r="F301" s="240" t="s">
        <v>506</v>
      </c>
      <c r="G301" s="37"/>
      <c r="H301" s="37"/>
      <c r="I301" s="241"/>
      <c r="J301" s="37"/>
      <c r="K301" s="37"/>
      <c r="L301" s="41"/>
      <c r="M301" s="242"/>
      <c r="N301" s="243"/>
      <c r="O301" s="89"/>
      <c r="P301" s="89"/>
      <c r="Q301" s="89"/>
      <c r="R301" s="89"/>
      <c r="S301" s="89"/>
      <c r="T301" s="90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166</v>
      </c>
      <c r="AU301" s="14" t="s">
        <v>92</v>
      </c>
    </row>
    <row r="302" s="2" customFormat="1" ht="24.15" customHeight="1">
      <c r="A302" s="35"/>
      <c r="B302" s="36"/>
      <c r="C302" s="244" t="s">
        <v>502</v>
      </c>
      <c r="D302" s="244" t="s">
        <v>245</v>
      </c>
      <c r="E302" s="245" t="s">
        <v>487</v>
      </c>
      <c r="F302" s="246" t="s">
        <v>488</v>
      </c>
      <c r="G302" s="247" t="s">
        <v>162</v>
      </c>
      <c r="H302" s="248">
        <v>0.52800000000000002</v>
      </c>
      <c r="I302" s="249"/>
      <c r="J302" s="250">
        <f>ROUND(I302*H302,2)</f>
        <v>0</v>
      </c>
      <c r="K302" s="251"/>
      <c r="L302" s="252"/>
      <c r="M302" s="253" t="s">
        <v>1</v>
      </c>
      <c r="N302" s="254" t="s">
        <v>47</v>
      </c>
      <c r="O302" s="89"/>
      <c r="P302" s="235">
        <f>O302*H302</f>
        <v>0</v>
      </c>
      <c r="Q302" s="235">
        <v>0.01771</v>
      </c>
      <c r="R302" s="235">
        <f>Q302*H302</f>
        <v>0.0093508800000000006</v>
      </c>
      <c r="S302" s="235">
        <v>0</v>
      </c>
      <c r="T302" s="23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7" t="s">
        <v>248</v>
      </c>
      <c r="AT302" s="237" t="s">
        <v>245</v>
      </c>
      <c r="AU302" s="237" t="s">
        <v>92</v>
      </c>
      <c r="AY302" s="14" t="s">
        <v>156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4" t="s">
        <v>164</v>
      </c>
      <c r="BK302" s="238">
        <f>ROUND(I302*H302,2)</f>
        <v>0</v>
      </c>
      <c r="BL302" s="14" t="s">
        <v>224</v>
      </c>
      <c r="BM302" s="237" t="s">
        <v>1564</v>
      </c>
    </row>
    <row r="303" s="2" customFormat="1">
      <c r="A303" s="35"/>
      <c r="B303" s="36"/>
      <c r="C303" s="37"/>
      <c r="D303" s="239" t="s">
        <v>166</v>
      </c>
      <c r="E303" s="37"/>
      <c r="F303" s="240" t="s">
        <v>488</v>
      </c>
      <c r="G303" s="37"/>
      <c r="H303" s="37"/>
      <c r="I303" s="241"/>
      <c r="J303" s="37"/>
      <c r="K303" s="37"/>
      <c r="L303" s="41"/>
      <c r="M303" s="242"/>
      <c r="N303" s="243"/>
      <c r="O303" s="89"/>
      <c r="P303" s="89"/>
      <c r="Q303" s="89"/>
      <c r="R303" s="89"/>
      <c r="S303" s="89"/>
      <c r="T303" s="90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166</v>
      </c>
      <c r="AU303" s="14" t="s">
        <v>92</v>
      </c>
    </row>
    <row r="304" s="2" customFormat="1" ht="24.15" customHeight="1">
      <c r="A304" s="35"/>
      <c r="B304" s="36"/>
      <c r="C304" s="225" t="s">
        <v>504</v>
      </c>
      <c r="D304" s="225" t="s">
        <v>159</v>
      </c>
      <c r="E304" s="226" t="s">
        <v>511</v>
      </c>
      <c r="F304" s="227" t="s">
        <v>512</v>
      </c>
      <c r="G304" s="228" t="s">
        <v>210</v>
      </c>
      <c r="H304" s="229">
        <v>0.79800000000000004</v>
      </c>
      <c r="I304" s="230"/>
      <c r="J304" s="231">
        <f>ROUND(I304*H304,2)</f>
        <v>0</v>
      </c>
      <c r="K304" s="232"/>
      <c r="L304" s="41"/>
      <c r="M304" s="233" t="s">
        <v>1</v>
      </c>
      <c r="N304" s="234" t="s">
        <v>47</v>
      </c>
      <c r="O304" s="89"/>
      <c r="P304" s="235">
        <f>O304*H304</f>
        <v>0</v>
      </c>
      <c r="Q304" s="235">
        <v>0</v>
      </c>
      <c r="R304" s="235">
        <f>Q304*H304</f>
        <v>0</v>
      </c>
      <c r="S304" s="235">
        <v>0</v>
      </c>
      <c r="T304" s="23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7" t="s">
        <v>224</v>
      </c>
      <c r="AT304" s="237" t="s">
        <v>159</v>
      </c>
      <c r="AU304" s="237" t="s">
        <v>92</v>
      </c>
      <c r="AY304" s="14" t="s">
        <v>156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4" t="s">
        <v>164</v>
      </c>
      <c r="BK304" s="238">
        <f>ROUND(I304*H304,2)</f>
        <v>0</v>
      </c>
      <c r="BL304" s="14" t="s">
        <v>224</v>
      </c>
      <c r="BM304" s="237" t="s">
        <v>1565</v>
      </c>
    </row>
    <row r="305" s="2" customFormat="1">
      <c r="A305" s="35"/>
      <c r="B305" s="36"/>
      <c r="C305" s="37"/>
      <c r="D305" s="239" t="s">
        <v>166</v>
      </c>
      <c r="E305" s="37"/>
      <c r="F305" s="240" t="s">
        <v>514</v>
      </c>
      <c r="G305" s="37"/>
      <c r="H305" s="37"/>
      <c r="I305" s="241"/>
      <c r="J305" s="37"/>
      <c r="K305" s="37"/>
      <c r="L305" s="41"/>
      <c r="M305" s="242"/>
      <c r="N305" s="243"/>
      <c r="O305" s="89"/>
      <c r="P305" s="89"/>
      <c r="Q305" s="89"/>
      <c r="R305" s="89"/>
      <c r="S305" s="89"/>
      <c r="T305" s="90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166</v>
      </c>
      <c r="AU305" s="14" t="s">
        <v>92</v>
      </c>
    </row>
    <row r="306" s="12" customFormat="1" ht="22.8" customHeight="1">
      <c r="A306" s="12"/>
      <c r="B306" s="209"/>
      <c r="C306" s="210"/>
      <c r="D306" s="211" t="s">
        <v>78</v>
      </c>
      <c r="E306" s="223" t="s">
        <v>515</v>
      </c>
      <c r="F306" s="223" t="s">
        <v>516</v>
      </c>
      <c r="G306" s="210"/>
      <c r="H306" s="210"/>
      <c r="I306" s="213"/>
      <c r="J306" s="224">
        <f>BK306</f>
        <v>0</v>
      </c>
      <c r="K306" s="210"/>
      <c r="L306" s="215"/>
      <c r="M306" s="216"/>
      <c r="N306" s="217"/>
      <c r="O306" s="217"/>
      <c r="P306" s="218">
        <f>SUM(P307:P310)</f>
        <v>0</v>
      </c>
      <c r="Q306" s="217"/>
      <c r="R306" s="218">
        <f>SUM(R307:R310)</f>
        <v>0.13266456000000002</v>
      </c>
      <c r="S306" s="217"/>
      <c r="T306" s="219">
        <f>SUM(T307:T310)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0" t="s">
        <v>92</v>
      </c>
      <c r="AT306" s="221" t="s">
        <v>78</v>
      </c>
      <c r="AU306" s="221" t="s">
        <v>86</v>
      </c>
      <c r="AY306" s="220" t="s">
        <v>156</v>
      </c>
      <c r="BK306" s="222">
        <f>SUM(BK307:BK310)</f>
        <v>0</v>
      </c>
    </row>
    <row r="307" s="2" customFormat="1" ht="24.15" customHeight="1">
      <c r="A307" s="35"/>
      <c r="B307" s="36"/>
      <c r="C307" s="225" t="s">
        <v>508</v>
      </c>
      <c r="D307" s="225" t="s">
        <v>159</v>
      </c>
      <c r="E307" s="226" t="s">
        <v>518</v>
      </c>
      <c r="F307" s="227" t="s">
        <v>519</v>
      </c>
      <c r="G307" s="228" t="s">
        <v>162</v>
      </c>
      <c r="H307" s="229">
        <v>270.74400000000003</v>
      </c>
      <c r="I307" s="230"/>
      <c r="J307" s="231">
        <f>ROUND(I307*H307,2)</f>
        <v>0</v>
      </c>
      <c r="K307" s="232"/>
      <c r="L307" s="41"/>
      <c r="M307" s="233" t="s">
        <v>1</v>
      </c>
      <c r="N307" s="234" t="s">
        <v>47</v>
      </c>
      <c r="O307" s="89"/>
      <c r="P307" s="235">
        <f>O307*H307</f>
        <v>0</v>
      </c>
      <c r="Q307" s="235">
        <v>0.00020000000000000001</v>
      </c>
      <c r="R307" s="235">
        <f>Q307*H307</f>
        <v>0.054148800000000011</v>
      </c>
      <c r="S307" s="235">
        <v>0</v>
      </c>
      <c r="T307" s="23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7" t="s">
        <v>224</v>
      </c>
      <c r="AT307" s="237" t="s">
        <v>159</v>
      </c>
      <c r="AU307" s="237" t="s">
        <v>92</v>
      </c>
      <c r="AY307" s="14" t="s">
        <v>156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4" t="s">
        <v>164</v>
      </c>
      <c r="BK307" s="238">
        <f>ROUND(I307*H307,2)</f>
        <v>0</v>
      </c>
      <c r="BL307" s="14" t="s">
        <v>224</v>
      </c>
      <c r="BM307" s="237" t="s">
        <v>1566</v>
      </c>
    </row>
    <row r="308" s="2" customFormat="1">
      <c r="A308" s="35"/>
      <c r="B308" s="36"/>
      <c r="C308" s="37"/>
      <c r="D308" s="239" t="s">
        <v>166</v>
      </c>
      <c r="E308" s="37"/>
      <c r="F308" s="240" t="s">
        <v>519</v>
      </c>
      <c r="G308" s="37"/>
      <c r="H308" s="37"/>
      <c r="I308" s="241"/>
      <c r="J308" s="37"/>
      <c r="K308" s="37"/>
      <c r="L308" s="41"/>
      <c r="M308" s="242"/>
      <c r="N308" s="243"/>
      <c r="O308" s="89"/>
      <c r="P308" s="89"/>
      <c r="Q308" s="89"/>
      <c r="R308" s="89"/>
      <c r="S308" s="89"/>
      <c r="T308" s="90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166</v>
      </c>
      <c r="AU308" s="14" t="s">
        <v>92</v>
      </c>
    </row>
    <row r="309" s="2" customFormat="1" ht="33" customHeight="1">
      <c r="A309" s="35"/>
      <c r="B309" s="36"/>
      <c r="C309" s="225" t="s">
        <v>510</v>
      </c>
      <c r="D309" s="225" t="s">
        <v>159</v>
      </c>
      <c r="E309" s="226" t="s">
        <v>522</v>
      </c>
      <c r="F309" s="227" t="s">
        <v>523</v>
      </c>
      <c r="G309" s="228" t="s">
        <v>162</v>
      </c>
      <c r="H309" s="229">
        <v>270.74400000000003</v>
      </c>
      <c r="I309" s="230"/>
      <c r="J309" s="231">
        <f>ROUND(I309*H309,2)</f>
        <v>0</v>
      </c>
      <c r="K309" s="232"/>
      <c r="L309" s="41"/>
      <c r="M309" s="233" t="s">
        <v>1</v>
      </c>
      <c r="N309" s="234" t="s">
        <v>47</v>
      </c>
      <c r="O309" s="89"/>
      <c r="P309" s="235">
        <f>O309*H309</f>
        <v>0</v>
      </c>
      <c r="Q309" s="235">
        <v>0.00029</v>
      </c>
      <c r="R309" s="235">
        <f>Q309*H309</f>
        <v>0.078515760000000004</v>
      </c>
      <c r="S309" s="235">
        <v>0</v>
      </c>
      <c r="T309" s="236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7" t="s">
        <v>224</v>
      </c>
      <c r="AT309" s="237" t="s">
        <v>159</v>
      </c>
      <c r="AU309" s="237" t="s">
        <v>92</v>
      </c>
      <c r="AY309" s="14" t="s">
        <v>156</v>
      </c>
      <c r="BE309" s="238">
        <f>IF(N309="základní",J309,0)</f>
        <v>0</v>
      </c>
      <c r="BF309" s="238">
        <f>IF(N309="snížená",J309,0)</f>
        <v>0</v>
      </c>
      <c r="BG309" s="238">
        <f>IF(N309="zákl. přenesená",J309,0)</f>
        <v>0</v>
      </c>
      <c r="BH309" s="238">
        <f>IF(N309="sníž. přenesená",J309,0)</f>
        <v>0</v>
      </c>
      <c r="BI309" s="238">
        <f>IF(N309="nulová",J309,0)</f>
        <v>0</v>
      </c>
      <c r="BJ309" s="14" t="s">
        <v>164</v>
      </c>
      <c r="BK309" s="238">
        <f>ROUND(I309*H309,2)</f>
        <v>0</v>
      </c>
      <c r="BL309" s="14" t="s">
        <v>224</v>
      </c>
      <c r="BM309" s="237" t="s">
        <v>1567</v>
      </c>
    </row>
    <row r="310" s="2" customFormat="1">
      <c r="A310" s="35"/>
      <c r="B310" s="36"/>
      <c r="C310" s="37"/>
      <c r="D310" s="239" t="s">
        <v>166</v>
      </c>
      <c r="E310" s="37"/>
      <c r="F310" s="240" t="s">
        <v>523</v>
      </c>
      <c r="G310" s="37"/>
      <c r="H310" s="37"/>
      <c r="I310" s="241"/>
      <c r="J310" s="37"/>
      <c r="K310" s="37"/>
      <c r="L310" s="41"/>
      <c r="M310" s="255"/>
      <c r="N310" s="256"/>
      <c r="O310" s="257"/>
      <c r="P310" s="257"/>
      <c r="Q310" s="257"/>
      <c r="R310" s="257"/>
      <c r="S310" s="257"/>
      <c r="T310" s="258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166</v>
      </c>
      <c r="AU310" s="14" t="s">
        <v>92</v>
      </c>
    </row>
    <row r="311" s="2" customFormat="1" ht="6.96" customHeight="1">
      <c r="A311" s="35"/>
      <c r="B311" s="64"/>
      <c r="C311" s="65"/>
      <c r="D311" s="65"/>
      <c r="E311" s="65"/>
      <c r="F311" s="65"/>
      <c r="G311" s="65"/>
      <c r="H311" s="65"/>
      <c r="I311" s="65"/>
      <c r="J311" s="65"/>
      <c r="K311" s="65"/>
      <c r="L311" s="41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sheetProtection sheet="1" autoFilter="0" formatColumns="0" formatRows="0" objects="1" scenarios="1" spinCount="100000" saltValue="3wnKXOjYsrn1IY84XHLaovTWA/EWjitIlIbI1VoItMM5bB4OzF709HwcBYn8wRVtTawCXOj+yXrBjAs/liXRbQ==" hashValue="lJf0JePnZ4sLc6ku4bpbYegIrmT2V9cRZvmKFqsXl3Ko7TmMVEx59MgenhPEssriafRebF7sMqaXhliqnuPjrA==" algorithmName="SHA-512" password="CC35"/>
  <autoFilter ref="C132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1483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525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ROUND(J125,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ROUND((SUM(BE125:BE464)),  2)</f>
        <v>0</v>
      </c>
      <c r="G35" s="35"/>
      <c r="H35" s="35"/>
      <c r="I35" s="162">
        <v>0.20999999999999999</v>
      </c>
      <c r="J35" s="161">
        <f>ROUND(((SUM(BE125:BE464))*I35),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ROUND((SUM(BF125:BF464)),  2)</f>
        <v>0</v>
      </c>
      <c r="G36" s="35"/>
      <c r="H36" s="35"/>
      <c r="I36" s="162">
        <v>0.12</v>
      </c>
      <c r="J36" s="161">
        <f>ROUND(((SUM(BF125:BF464))*I36),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ROUND((SUM(BG125:BG464)),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ROUND((SUM(BH125:BH464)),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ROUND((SUM(BI125:BI464)),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1483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02 - Elektroinstalace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J125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133</v>
      </c>
      <c r="E99" s="189"/>
      <c r="F99" s="189"/>
      <c r="G99" s="189"/>
      <c r="H99" s="189"/>
      <c r="I99" s="189"/>
      <c r="J99" s="190">
        <f>J126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526</v>
      </c>
      <c r="E100" s="194"/>
      <c r="F100" s="194"/>
      <c r="G100" s="194"/>
      <c r="H100" s="194"/>
      <c r="I100" s="194"/>
      <c r="J100" s="195">
        <f>J127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527</v>
      </c>
      <c r="E101" s="189"/>
      <c r="F101" s="189"/>
      <c r="G101" s="189"/>
      <c r="H101" s="189"/>
      <c r="I101" s="189"/>
      <c r="J101" s="190">
        <f>J412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31"/>
      <c r="D102" s="193" t="s">
        <v>528</v>
      </c>
      <c r="E102" s="194"/>
      <c r="F102" s="194"/>
      <c r="G102" s="194"/>
      <c r="H102" s="194"/>
      <c r="I102" s="194"/>
      <c r="J102" s="195">
        <f>J413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529</v>
      </c>
      <c r="E103" s="189"/>
      <c r="F103" s="189"/>
      <c r="G103" s="189"/>
      <c r="H103" s="189"/>
      <c r="I103" s="189"/>
      <c r="J103" s="190">
        <f>J454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1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141</v>
      </c>
      <c r="D110" s="37"/>
      <c r="E110" s="37"/>
      <c r="F110" s="37"/>
      <c r="G110" s="37"/>
      <c r="H110" s="37"/>
      <c r="I110" s="37"/>
      <c r="J110" s="37"/>
      <c r="K110" s="37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1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Běšiny ON - oprava bytové části</v>
      </c>
      <c r="F113" s="29"/>
      <c r="G113" s="29"/>
      <c r="H113" s="29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1" customFormat="1" ht="12" customHeight="1">
      <c r="B114" s="18"/>
      <c r="C114" s="29" t="s">
        <v>119</v>
      </c>
      <c r="D114" s="19"/>
      <c r="E114" s="19"/>
      <c r="F114" s="19"/>
      <c r="G114" s="19"/>
      <c r="H114" s="19"/>
      <c r="I114" s="19"/>
      <c r="J114" s="19"/>
      <c r="K114" s="19"/>
      <c r="L114" s="17"/>
    </row>
    <row r="115" s="2" customFormat="1" ht="16.5" customHeight="1">
      <c r="A115" s="35"/>
      <c r="B115" s="36"/>
      <c r="C115" s="37"/>
      <c r="D115" s="37"/>
      <c r="E115" s="181" t="s">
        <v>1483</v>
      </c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121</v>
      </c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4" t="str">
        <f>E11</f>
        <v>PS 02 - Elektroinstalace</v>
      </c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F14</f>
        <v>Běšiny 31, 33901 Klatovy</v>
      </c>
      <c r="G119" s="37"/>
      <c r="H119" s="37"/>
      <c r="I119" s="29" t="s">
        <v>22</v>
      </c>
      <c r="J119" s="77" t="str">
        <f>IF(J14="","",J14)</f>
        <v>30. 9. 2023</v>
      </c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40.05" customHeight="1">
      <c r="A121" s="35"/>
      <c r="B121" s="36"/>
      <c r="C121" s="29" t="s">
        <v>24</v>
      </c>
      <c r="D121" s="37"/>
      <c r="E121" s="37"/>
      <c r="F121" s="24" t="str">
        <f>E17</f>
        <v>Správa železnic, s.o.,Dlážděná 1003/7, Praha 1</v>
      </c>
      <c r="G121" s="37"/>
      <c r="H121" s="37"/>
      <c r="I121" s="29" t="s">
        <v>32</v>
      </c>
      <c r="J121" s="33" t="str">
        <f>E23</f>
        <v>SILETI CZ s.r.o.,Novovysočanská 2746/1, Praha 3</v>
      </c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40.05" customHeight="1">
      <c r="A122" s="35"/>
      <c r="B122" s="36"/>
      <c r="C122" s="29" t="s">
        <v>30</v>
      </c>
      <c r="D122" s="37"/>
      <c r="E122" s="37"/>
      <c r="F122" s="24" t="str">
        <f>IF(E20="","",E20)</f>
        <v>Vyplň údaj</v>
      </c>
      <c r="G122" s="37"/>
      <c r="H122" s="37"/>
      <c r="I122" s="29" t="s">
        <v>37</v>
      </c>
      <c r="J122" s="33" t="str">
        <f>E26</f>
        <v>SILETI CZ s.r.o.,Novovysočanská 2746/1, Praha 3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7"/>
      <c r="B124" s="198"/>
      <c r="C124" s="199" t="s">
        <v>142</v>
      </c>
      <c r="D124" s="200" t="s">
        <v>64</v>
      </c>
      <c r="E124" s="200" t="s">
        <v>60</v>
      </c>
      <c r="F124" s="200" t="s">
        <v>61</v>
      </c>
      <c r="G124" s="200" t="s">
        <v>143</v>
      </c>
      <c r="H124" s="200" t="s">
        <v>144</v>
      </c>
      <c r="I124" s="200" t="s">
        <v>145</v>
      </c>
      <c r="J124" s="201" t="s">
        <v>125</v>
      </c>
      <c r="K124" s="202" t="s">
        <v>146</v>
      </c>
      <c r="L124" s="203"/>
      <c r="M124" s="98" t="s">
        <v>1</v>
      </c>
      <c r="N124" s="99" t="s">
        <v>43</v>
      </c>
      <c r="O124" s="99" t="s">
        <v>147</v>
      </c>
      <c r="P124" s="99" t="s">
        <v>148</v>
      </c>
      <c r="Q124" s="99" t="s">
        <v>149</v>
      </c>
      <c r="R124" s="99" t="s">
        <v>150</v>
      </c>
      <c r="S124" s="99" t="s">
        <v>151</v>
      </c>
      <c r="T124" s="100" t="s">
        <v>152</v>
      </c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</row>
    <row r="125" s="2" customFormat="1" ht="22.8" customHeight="1">
      <c r="A125" s="35"/>
      <c r="B125" s="36"/>
      <c r="C125" s="105" t="s">
        <v>153</v>
      </c>
      <c r="D125" s="37"/>
      <c r="E125" s="37"/>
      <c r="F125" s="37"/>
      <c r="G125" s="37"/>
      <c r="H125" s="37"/>
      <c r="I125" s="37"/>
      <c r="J125" s="204">
        <f>BK125</f>
        <v>0</v>
      </c>
      <c r="K125" s="37"/>
      <c r="L125" s="41"/>
      <c r="M125" s="101"/>
      <c r="N125" s="205"/>
      <c r="O125" s="102"/>
      <c r="P125" s="206">
        <f>P126+P412+P454</f>
        <v>0</v>
      </c>
      <c r="Q125" s="102"/>
      <c r="R125" s="206">
        <f>R126+R412+R454</f>
        <v>0.14804076000000002</v>
      </c>
      <c r="S125" s="102"/>
      <c r="T125" s="207">
        <f>T126+T412+T454</f>
        <v>0.54605000000000004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78</v>
      </c>
      <c r="AU125" s="14" t="s">
        <v>127</v>
      </c>
      <c r="BK125" s="208">
        <f>BK126+BK412+BK454</f>
        <v>0</v>
      </c>
    </row>
    <row r="126" s="12" customFormat="1" ht="25.92" customHeight="1">
      <c r="A126" s="12"/>
      <c r="B126" s="209"/>
      <c r="C126" s="210"/>
      <c r="D126" s="211" t="s">
        <v>78</v>
      </c>
      <c r="E126" s="212" t="s">
        <v>236</v>
      </c>
      <c r="F126" s="212" t="s">
        <v>237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</f>
        <v>0</v>
      </c>
      <c r="Q126" s="217"/>
      <c r="R126" s="218">
        <f>R127</f>
        <v>0.087625000000000022</v>
      </c>
      <c r="S126" s="217"/>
      <c r="T126" s="219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92</v>
      </c>
      <c r="AT126" s="221" t="s">
        <v>78</v>
      </c>
      <c r="AU126" s="221" t="s">
        <v>79</v>
      </c>
      <c r="AY126" s="220" t="s">
        <v>156</v>
      </c>
      <c r="BK126" s="222">
        <f>BK127</f>
        <v>0</v>
      </c>
    </row>
    <row r="127" s="12" customFormat="1" ht="22.8" customHeight="1">
      <c r="A127" s="12"/>
      <c r="B127" s="209"/>
      <c r="C127" s="210"/>
      <c r="D127" s="211" t="s">
        <v>78</v>
      </c>
      <c r="E127" s="223" t="s">
        <v>530</v>
      </c>
      <c r="F127" s="223" t="s">
        <v>531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SUM(P128:P411)</f>
        <v>0</v>
      </c>
      <c r="Q127" s="217"/>
      <c r="R127" s="218">
        <f>SUM(R128:R411)</f>
        <v>0.087625000000000022</v>
      </c>
      <c r="S127" s="217"/>
      <c r="T127" s="219">
        <f>SUM(T128:T411)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92</v>
      </c>
      <c r="AT127" s="221" t="s">
        <v>78</v>
      </c>
      <c r="AU127" s="221" t="s">
        <v>86</v>
      </c>
      <c r="AY127" s="220" t="s">
        <v>156</v>
      </c>
      <c r="BK127" s="222">
        <f>SUM(BK128:BK411)</f>
        <v>0</v>
      </c>
    </row>
    <row r="128" s="2" customFormat="1" ht="24.15" customHeight="1">
      <c r="A128" s="35"/>
      <c r="B128" s="36"/>
      <c r="C128" s="225" t="s">
        <v>86</v>
      </c>
      <c r="D128" s="225" t="s">
        <v>159</v>
      </c>
      <c r="E128" s="226" t="s">
        <v>532</v>
      </c>
      <c r="F128" s="227" t="s">
        <v>533</v>
      </c>
      <c r="G128" s="228" t="s">
        <v>182</v>
      </c>
      <c r="H128" s="229">
        <v>5</v>
      </c>
      <c r="I128" s="230"/>
      <c r="J128" s="231">
        <f>ROUND(I128*H128,2)</f>
        <v>0</v>
      </c>
      <c r="K128" s="232"/>
      <c r="L128" s="41"/>
      <c r="M128" s="233" t="s">
        <v>1</v>
      </c>
      <c r="N128" s="234" t="s">
        <v>47</v>
      </c>
      <c r="O128" s="89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7" t="s">
        <v>224</v>
      </c>
      <c r="AT128" s="237" t="s">
        <v>159</v>
      </c>
      <c r="AU128" s="237" t="s">
        <v>92</v>
      </c>
      <c r="AY128" s="14" t="s">
        <v>156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4" t="s">
        <v>164</v>
      </c>
      <c r="BK128" s="238">
        <f>ROUND(I128*H128,2)</f>
        <v>0</v>
      </c>
      <c r="BL128" s="14" t="s">
        <v>224</v>
      </c>
      <c r="BM128" s="237" t="s">
        <v>1568</v>
      </c>
    </row>
    <row r="129" s="2" customFormat="1">
      <c r="A129" s="35"/>
      <c r="B129" s="36"/>
      <c r="C129" s="37"/>
      <c r="D129" s="239" t="s">
        <v>166</v>
      </c>
      <c r="E129" s="37"/>
      <c r="F129" s="240" t="s">
        <v>533</v>
      </c>
      <c r="G129" s="37"/>
      <c r="H129" s="37"/>
      <c r="I129" s="241"/>
      <c r="J129" s="37"/>
      <c r="K129" s="37"/>
      <c r="L129" s="41"/>
      <c r="M129" s="242"/>
      <c r="N129" s="243"/>
      <c r="O129" s="89"/>
      <c r="P129" s="89"/>
      <c r="Q129" s="89"/>
      <c r="R129" s="89"/>
      <c r="S129" s="89"/>
      <c r="T129" s="90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166</v>
      </c>
      <c r="AU129" s="14" t="s">
        <v>92</v>
      </c>
    </row>
    <row r="130" s="2" customFormat="1" ht="21.75" customHeight="1">
      <c r="A130" s="35"/>
      <c r="B130" s="36"/>
      <c r="C130" s="244" t="s">
        <v>92</v>
      </c>
      <c r="D130" s="244" t="s">
        <v>245</v>
      </c>
      <c r="E130" s="245" t="s">
        <v>535</v>
      </c>
      <c r="F130" s="246" t="s">
        <v>536</v>
      </c>
      <c r="G130" s="247" t="s">
        <v>182</v>
      </c>
      <c r="H130" s="248">
        <v>5.25</v>
      </c>
      <c r="I130" s="249"/>
      <c r="J130" s="250">
        <f>ROUND(I130*H130,2)</f>
        <v>0</v>
      </c>
      <c r="K130" s="251"/>
      <c r="L130" s="252"/>
      <c r="M130" s="253" t="s">
        <v>1</v>
      </c>
      <c r="N130" s="254" t="s">
        <v>47</v>
      </c>
      <c r="O130" s="89"/>
      <c r="P130" s="235">
        <f>O130*H130</f>
        <v>0</v>
      </c>
      <c r="Q130" s="235">
        <v>3.0000000000000001E-05</v>
      </c>
      <c r="R130" s="235">
        <f>Q130*H130</f>
        <v>0.00015750000000000001</v>
      </c>
      <c r="S130" s="235">
        <v>0</v>
      </c>
      <c r="T130" s="23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7" t="s">
        <v>248</v>
      </c>
      <c r="AT130" s="237" t="s">
        <v>245</v>
      </c>
      <c r="AU130" s="237" t="s">
        <v>92</v>
      </c>
      <c r="AY130" s="14" t="s">
        <v>156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4" t="s">
        <v>164</v>
      </c>
      <c r="BK130" s="238">
        <f>ROUND(I130*H130,2)</f>
        <v>0</v>
      </c>
      <c r="BL130" s="14" t="s">
        <v>224</v>
      </c>
      <c r="BM130" s="237" t="s">
        <v>1569</v>
      </c>
    </row>
    <row r="131" s="2" customFormat="1">
      <c r="A131" s="35"/>
      <c r="B131" s="36"/>
      <c r="C131" s="37"/>
      <c r="D131" s="239" t="s">
        <v>166</v>
      </c>
      <c r="E131" s="37"/>
      <c r="F131" s="240" t="s">
        <v>536</v>
      </c>
      <c r="G131" s="37"/>
      <c r="H131" s="37"/>
      <c r="I131" s="241"/>
      <c r="J131" s="37"/>
      <c r="K131" s="37"/>
      <c r="L131" s="41"/>
      <c r="M131" s="242"/>
      <c r="N131" s="243"/>
      <c r="O131" s="89"/>
      <c r="P131" s="89"/>
      <c r="Q131" s="89"/>
      <c r="R131" s="89"/>
      <c r="S131" s="89"/>
      <c r="T131" s="90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166</v>
      </c>
      <c r="AU131" s="14" t="s">
        <v>92</v>
      </c>
    </row>
    <row r="132" s="2" customFormat="1" ht="21.75" customHeight="1">
      <c r="A132" s="35"/>
      <c r="B132" s="36"/>
      <c r="C132" s="225" t="s">
        <v>170</v>
      </c>
      <c r="D132" s="225" t="s">
        <v>159</v>
      </c>
      <c r="E132" s="226" t="s">
        <v>538</v>
      </c>
      <c r="F132" s="227" t="s">
        <v>539</v>
      </c>
      <c r="G132" s="228" t="s">
        <v>283</v>
      </c>
      <c r="H132" s="229">
        <v>33</v>
      </c>
      <c r="I132" s="230"/>
      <c r="J132" s="231">
        <f>ROUND(I132*H132,2)</f>
        <v>0</v>
      </c>
      <c r="K132" s="232"/>
      <c r="L132" s="41"/>
      <c r="M132" s="233" t="s">
        <v>1</v>
      </c>
      <c r="N132" s="234" t="s">
        <v>47</v>
      </c>
      <c r="O132" s="89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7" t="s">
        <v>224</v>
      </c>
      <c r="AT132" s="237" t="s">
        <v>159</v>
      </c>
      <c r="AU132" s="237" t="s">
        <v>92</v>
      </c>
      <c r="AY132" s="14" t="s">
        <v>156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4" t="s">
        <v>164</v>
      </c>
      <c r="BK132" s="238">
        <f>ROUND(I132*H132,2)</f>
        <v>0</v>
      </c>
      <c r="BL132" s="14" t="s">
        <v>224</v>
      </c>
      <c r="BM132" s="237" t="s">
        <v>1570</v>
      </c>
    </row>
    <row r="133" s="2" customFormat="1">
      <c r="A133" s="35"/>
      <c r="B133" s="36"/>
      <c r="C133" s="37"/>
      <c r="D133" s="239" t="s">
        <v>166</v>
      </c>
      <c r="E133" s="37"/>
      <c r="F133" s="240" t="s">
        <v>539</v>
      </c>
      <c r="G133" s="37"/>
      <c r="H133" s="37"/>
      <c r="I133" s="241"/>
      <c r="J133" s="37"/>
      <c r="K133" s="37"/>
      <c r="L133" s="41"/>
      <c r="M133" s="242"/>
      <c r="N133" s="243"/>
      <c r="O133" s="89"/>
      <c r="P133" s="89"/>
      <c r="Q133" s="89"/>
      <c r="R133" s="89"/>
      <c r="S133" s="89"/>
      <c r="T133" s="90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166</v>
      </c>
      <c r="AU133" s="14" t="s">
        <v>92</v>
      </c>
    </row>
    <row r="134" s="2" customFormat="1" ht="21.75" customHeight="1">
      <c r="A134" s="35"/>
      <c r="B134" s="36"/>
      <c r="C134" s="244" t="s">
        <v>163</v>
      </c>
      <c r="D134" s="244" t="s">
        <v>245</v>
      </c>
      <c r="E134" s="245" t="s">
        <v>541</v>
      </c>
      <c r="F134" s="246" t="s">
        <v>542</v>
      </c>
      <c r="G134" s="247" t="s">
        <v>283</v>
      </c>
      <c r="H134" s="248">
        <v>10</v>
      </c>
      <c r="I134" s="249"/>
      <c r="J134" s="250">
        <f>ROUND(I134*H134,2)</f>
        <v>0</v>
      </c>
      <c r="K134" s="251"/>
      <c r="L134" s="252"/>
      <c r="M134" s="253" t="s">
        <v>1</v>
      </c>
      <c r="N134" s="254" t="s">
        <v>47</v>
      </c>
      <c r="O134" s="89"/>
      <c r="P134" s="235">
        <f>O134*H134</f>
        <v>0</v>
      </c>
      <c r="Q134" s="235">
        <v>4.0000000000000003E-05</v>
      </c>
      <c r="R134" s="235">
        <f>Q134*H134</f>
        <v>0.00040000000000000002</v>
      </c>
      <c r="S134" s="235">
        <v>0</v>
      </c>
      <c r="T134" s="23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7" t="s">
        <v>248</v>
      </c>
      <c r="AT134" s="237" t="s">
        <v>245</v>
      </c>
      <c r="AU134" s="237" t="s">
        <v>92</v>
      </c>
      <c r="AY134" s="14" t="s">
        <v>156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4" t="s">
        <v>164</v>
      </c>
      <c r="BK134" s="238">
        <f>ROUND(I134*H134,2)</f>
        <v>0</v>
      </c>
      <c r="BL134" s="14" t="s">
        <v>224</v>
      </c>
      <c r="BM134" s="237" t="s">
        <v>1571</v>
      </c>
    </row>
    <row r="135" s="2" customFormat="1">
      <c r="A135" s="35"/>
      <c r="B135" s="36"/>
      <c r="C135" s="37"/>
      <c r="D135" s="239" t="s">
        <v>166</v>
      </c>
      <c r="E135" s="37"/>
      <c r="F135" s="240" t="s">
        <v>542</v>
      </c>
      <c r="G135" s="37"/>
      <c r="H135" s="37"/>
      <c r="I135" s="241"/>
      <c r="J135" s="37"/>
      <c r="K135" s="37"/>
      <c r="L135" s="41"/>
      <c r="M135" s="242"/>
      <c r="N135" s="243"/>
      <c r="O135" s="89"/>
      <c r="P135" s="89"/>
      <c r="Q135" s="89"/>
      <c r="R135" s="89"/>
      <c r="S135" s="89"/>
      <c r="T135" s="90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166</v>
      </c>
      <c r="AU135" s="14" t="s">
        <v>92</v>
      </c>
    </row>
    <row r="136" s="2" customFormat="1" ht="24.15" customHeight="1">
      <c r="A136" s="35"/>
      <c r="B136" s="36"/>
      <c r="C136" s="244" t="s">
        <v>164</v>
      </c>
      <c r="D136" s="244" t="s">
        <v>245</v>
      </c>
      <c r="E136" s="245" t="s">
        <v>544</v>
      </c>
      <c r="F136" s="246" t="s">
        <v>545</v>
      </c>
      <c r="G136" s="247" t="s">
        <v>283</v>
      </c>
      <c r="H136" s="248">
        <v>23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47</v>
      </c>
      <c r="O136" s="89"/>
      <c r="P136" s="235">
        <f>O136*H136</f>
        <v>0</v>
      </c>
      <c r="Q136" s="235">
        <v>5.0000000000000002E-05</v>
      </c>
      <c r="R136" s="235">
        <f>Q136*H136</f>
        <v>0.00115</v>
      </c>
      <c r="S136" s="235">
        <v>0</v>
      </c>
      <c r="T136" s="23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248</v>
      </c>
      <c r="AT136" s="237" t="s">
        <v>245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224</v>
      </c>
      <c r="BM136" s="237" t="s">
        <v>1572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545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16.5" customHeight="1">
      <c r="A138" s="35"/>
      <c r="B138" s="36"/>
      <c r="C138" s="225" t="s">
        <v>157</v>
      </c>
      <c r="D138" s="225" t="s">
        <v>159</v>
      </c>
      <c r="E138" s="226" t="s">
        <v>547</v>
      </c>
      <c r="F138" s="227" t="s">
        <v>548</v>
      </c>
      <c r="G138" s="228" t="s">
        <v>283</v>
      </c>
      <c r="H138" s="229">
        <v>6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224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224</v>
      </c>
      <c r="BM138" s="237" t="s">
        <v>1573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548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2" customFormat="1" ht="24.15" customHeight="1">
      <c r="A140" s="35"/>
      <c r="B140" s="36"/>
      <c r="C140" s="244" t="s">
        <v>186</v>
      </c>
      <c r="D140" s="244" t="s">
        <v>245</v>
      </c>
      <c r="E140" s="245" t="s">
        <v>550</v>
      </c>
      <c r="F140" s="246" t="s">
        <v>551</v>
      </c>
      <c r="G140" s="247" t="s">
        <v>283</v>
      </c>
      <c r="H140" s="248">
        <v>3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47</v>
      </c>
      <c r="O140" s="89"/>
      <c r="P140" s="235">
        <f>O140*H140</f>
        <v>0</v>
      </c>
      <c r="Q140" s="235">
        <v>4.0000000000000003E-05</v>
      </c>
      <c r="R140" s="235">
        <f>Q140*H140</f>
        <v>0.00012000000000000002</v>
      </c>
      <c r="S140" s="235">
        <v>0</v>
      </c>
      <c r="T140" s="23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7" t="s">
        <v>248</v>
      </c>
      <c r="AT140" s="237" t="s">
        <v>245</v>
      </c>
      <c r="AU140" s="237" t="s">
        <v>92</v>
      </c>
      <c r="AY140" s="14" t="s">
        <v>156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4" t="s">
        <v>164</v>
      </c>
      <c r="BK140" s="238">
        <f>ROUND(I140*H140,2)</f>
        <v>0</v>
      </c>
      <c r="BL140" s="14" t="s">
        <v>224</v>
      </c>
      <c r="BM140" s="237" t="s">
        <v>1574</v>
      </c>
    </row>
    <row r="141" s="2" customFormat="1">
      <c r="A141" s="35"/>
      <c r="B141" s="36"/>
      <c r="C141" s="37"/>
      <c r="D141" s="239" t="s">
        <v>166</v>
      </c>
      <c r="E141" s="37"/>
      <c r="F141" s="240" t="s">
        <v>551</v>
      </c>
      <c r="G141" s="37"/>
      <c r="H141" s="37"/>
      <c r="I141" s="241"/>
      <c r="J141" s="37"/>
      <c r="K141" s="37"/>
      <c r="L141" s="41"/>
      <c r="M141" s="242"/>
      <c r="N141" s="243"/>
      <c r="O141" s="89"/>
      <c r="P141" s="89"/>
      <c r="Q141" s="89"/>
      <c r="R141" s="89"/>
      <c r="S141" s="89"/>
      <c r="T141" s="90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166</v>
      </c>
      <c r="AU141" s="14" t="s">
        <v>92</v>
      </c>
    </row>
    <row r="142" s="2" customFormat="1" ht="24.15" customHeight="1">
      <c r="A142" s="35"/>
      <c r="B142" s="36"/>
      <c r="C142" s="244" t="s">
        <v>190</v>
      </c>
      <c r="D142" s="244" t="s">
        <v>245</v>
      </c>
      <c r="E142" s="245" t="s">
        <v>553</v>
      </c>
      <c r="F142" s="246" t="s">
        <v>554</v>
      </c>
      <c r="G142" s="247" t="s">
        <v>283</v>
      </c>
      <c r="H142" s="248">
        <v>3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47</v>
      </c>
      <c r="O142" s="89"/>
      <c r="P142" s="235">
        <f>O142*H142</f>
        <v>0</v>
      </c>
      <c r="Q142" s="235">
        <v>9.0000000000000006E-05</v>
      </c>
      <c r="R142" s="235">
        <f>Q142*H142</f>
        <v>0.00027</v>
      </c>
      <c r="S142" s="235">
        <v>0</v>
      </c>
      <c r="T142" s="23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7" t="s">
        <v>248</v>
      </c>
      <c r="AT142" s="237" t="s">
        <v>245</v>
      </c>
      <c r="AU142" s="237" t="s">
        <v>92</v>
      </c>
      <c r="AY142" s="14" t="s">
        <v>156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4" t="s">
        <v>164</v>
      </c>
      <c r="BK142" s="238">
        <f>ROUND(I142*H142,2)</f>
        <v>0</v>
      </c>
      <c r="BL142" s="14" t="s">
        <v>224</v>
      </c>
      <c r="BM142" s="237" t="s">
        <v>1575</v>
      </c>
    </row>
    <row r="143" s="2" customFormat="1">
      <c r="A143" s="35"/>
      <c r="B143" s="36"/>
      <c r="C143" s="37"/>
      <c r="D143" s="239" t="s">
        <v>166</v>
      </c>
      <c r="E143" s="37"/>
      <c r="F143" s="240" t="s">
        <v>554</v>
      </c>
      <c r="G143" s="37"/>
      <c r="H143" s="37"/>
      <c r="I143" s="241"/>
      <c r="J143" s="37"/>
      <c r="K143" s="37"/>
      <c r="L143" s="41"/>
      <c r="M143" s="242"/>
      <c r="N143" s="243"/>
      <c r="O143" s="89"/>
      <c r="P143" s="89"/>
      <c r="Q143" s="89"/>
      <c r="R143" s="89"/>
      <c r="S143" s="89"/>
      <c r="T143" s="90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166</v>
      </c>
      <c r="AU143" s="14" t="s">
        <v>92</v>
      </c>
    </row>
    <row r="144" s="2" customFormat="1" ht="16.5" customHeight="1">
      <c r="A144" s="35"/>
      <c r="B144" s="36"/>
      <c r="C144" s="225" t="s">
        <v>184</v>
      </c>
      <c r="D144" s="225" t="s">
        <v>159</v>
      </c>
      <c r="E144" s="226" t="s">
        <v>556</v>
      </c>
      <c r="F144" s="227" t="s">
        <v>557</v>
      </c>
      <c r="G144" s="228" t="s">
        <v>283</v>
      </c>
      <c r="H144" s="229">
        <v>2</v>
      </c>
      <c r="I144" s="230"/>
      <c r="J144" s="231">
        <f>ROUND(I144*H144,2)</f>
        <v>0</v>
      </c>
      <c r="K144" s="232"/>
      <c r="L144" s="41"/>
      <c r="M144" s="233" t="s">
        <v>1</v>
      </c>
      <c r="N144" s="234" t="s">
        <v>47</v>
      </c>
      <c r="O144" s="89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7" t="s">
        <v>224</v>
      </c>
      <c r="AT144" s="237" t="s">
        <v>159</v>
      </c>
      <c r="AU144" s="237" t="s">
        <v>92</v>
      </c>
      <c r="AY144" s="14" t="s">
        <v>156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4" t="s">
        <v>164</v>
      </c>
      <c r="BK144" s="238">
        <f>ROUND(I144*H144,2)</f>
        <v>0</v>
      </c>
      <c r="BL144" s="14" t="s">
        <v>224</v>
      </c>
      <c r="BM144" s="237" t="s">
        <v>1576</v>
      </c>
    </row>
    <row r="145" s="2" customFormat="1">
      <c r="A145" s="35"/>
      <c r="B145" s="36"/>
      <c r="C145" s="37"/>
      <c r="D145" s="239" t="s">
        <v>166</v>
      </c>
      <c r="E145" s="37"/>
      <c r="F145" s="240" t="s">
        <v>557</v>
      </c>
      <c r="G145" s="37"/>
      <c r="H145" s="37"/>
      <c r="I145" s="241"/>
      <c r="J145" s="37"/>
      <c r="K145" s="37"/>
      <c r="L145" s="41"/>
      <c r="M145" s="242"/>
      <c r="N145" s="243"/>
      <c r="O145" s="89"/>
      <c r="P145" s="89"/>
      <c r="Q145" s="89"/>
      <c r="R145" s="89"/>
      <c r="S145" s="89"/>
      <c r="T145" s="90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166</v>
      </c>
      <c r="AU145" s="14" t="s">
        <v>92</v>
      </c>
    </row>
    <row r="146" s="2" customFormat="1" ht="24.15" customHeight="1">
      <c r="A146" s="35"/>
      <c r="B146" s="36"/>
      <c r="C146" s="244" t="s">
        <v>198</v>
      </c>
      <c r="D146" s="244" t="s">
        <v>245</v>
      </c>
      <c r="E146" s="245" t="s">
        <v>559</v>
      </c>
      <c r="F146" s="246" t="s">
        <v>560</v>
      </c>
      <c r="G146" s="247" t="s">
        <v>283</v>
      </c>
      <c r="H146" s="248">
        <v>2</v>
      </c>
      <c r="I146" s="249"/>
      <c r="J146" s="250">
        <f>ROUND(I146*H146,2)</f>
        <v>0</v>
      </c>
      <c r="K146" s="251"/>
      <c r="L146" s="252"/>
      <c r="M146" s="253" t="s">
        <v>1</v>
      </c>
      <c r="N146" s="254" t="s">
        <v>47</v>
      </c>
      <c r="O146" s="89"/>
      <c r="P146" s="235">
        <f>O146*H146</f>
        <v>0</v>
      </c>
      <c r="Q146" s="235">
        <v>0.00016000000000000001</v>
      </c>
      <c r="R146" s="235">
        <f>Q146*H146</f>
        <v>0.00032000000000000003</v>
      </c>
      <c r="S146" s="235">
        <v>0</v>
      </c>
      <c r="T146" s="23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7" t="s">
        <v>248</v>
      </c>
      <c r="AT146" s="237" t="s">
        <v>245</v>
      </c>
      <c r="AU146" s="237" t="s">
        <v>92</v>
      </c>
      <c r="AY146" s="14" t="s">
        <v>156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4" t="s">
        <v>164</v>
      </c>
      <c r="BK146" s="238">
        <f>ROUND(I146*H146,2)</f>
        <v>0</v>
      </c>
      <c r="BL146" s="14" t="s">
        <v>224</v>
      </c>
      <c r="BM146" s="237" t="s">
        <v>1577</v>
      </c>
    </row>
    <row r="147" s="2" customFormat="1">
      <c r="A147" s="35"/>
      <c r="B147" s="36"/>
      <c r="C147" s="37"/>
      <c r="D147" s="239" t="s">
        <v>166</v>
      </c>
      <c r="E147" s="37"/>
      <c r="F147" s="240" t="s">
        <v>560</v>
      </c>
      <c r="G147" s="37"/>
      <c r="H147" s="37"/>
      <c r="I147" s="241"/>
      <c r="J147" s="37"/>
      <c r="K147" s="37"/>
      <c r="L147" s="41"/>
      <c r="M147" s="242"/>
      <c r="N147" s="243"/>
      <c r="O147" s="89"/>
      <c r="P147" s="89"/>
      <c r="Q147" s="89"/>
      <c r="R147" s="89"/>
      <c r="S147" s="89"/>
      <c r="T147" s="90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166</v>
      </c>
      <c r="AU147" s="14" t="s">
        <v>92</v>
      </c>
    </row>
    <row r="148" s="2" customFormat="1" ht="24.15" customHeight="1">
      <c r="A148" s="35"/>
      <c r="B148" s="36"/>
      <c r="C148" s="225" t="s">
        <v>202</v>
      </c>
      <c r="D148" s="225" t="s">
        <v>159</v>
      </c>
      <c r="E148" s="226" t="s">
        <v>562</v>
      </c>
      <c r="F148" s="227" t="s">
        <v>563</v>
      </c>
      <c r="G148" s="228" t="s">
        <v>283</v>
      </c>
      <c r="H148" s="229">
        <v>3</v>
      </c>
      <c r="I148" s="230"/>
      <c r="J148" s="231">
        <f>ROUND(I148*H148,2)</f>
        <v>0</v>
      </c>
      <c r="K148" s="232"/>
      <c r="L148" s="41"/>
      <c r="M148" s="233" t="s">
        <v>1</v>
      </c>
      <c r="N148" s="234" t="s">
        <v>47</v>
      </c>
      <c r="O148" s="89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7" t="s">
        <v>224</v>
      </c>
      <c r="AT148" s="237" t="s">
        <v>159</v>
      </c>
      <c r="AU148" s="237" t="s">
        <v>92</v>
      </c>
      <c r="AY148" s="14" t="s">
        <v>156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4" t="s">
        <v>164</v>
      </c>
      <c r="BK148" s="238">
        <f>ROUND(I148*H148,2)</f>
        <v>0</v>
      </c>
      <c r="BL148" s="14" t="s">
        <v>224</v>
      </c>
      <c r="BM148" s="237" t="s">
        <v>1578</v>
      </c>
    </row>
    <row r="149" s="2" customFormat="1">
      <c r="A149" s="35"/>
      <c r="B149" s="36"/>
      <c r="C149" s="37"/>
      <c r="D149" s="239" t="s">
        <v>166</v>
      </c>
      <c r="E149" s="37"/>
      <c r="F149" s="240" t="s">
        <v>563</v>
      </c>
      <c r="G149" s="37"/>
      <c r="H149" s="37"/>
      <c r="I149" s="241"/>
      <c r="J149" s="37"/>
      <c r="K149" s="37"/>
      <c r="L149" s="41"/>
      <c r="M149" s="242"/>
      <c r="N149" s="243"/>
      <c r="O149" s="89"/>
      <c r="P149" s="89"/>
      <c r="Q149" s="89"/>
      <c r="R149" s="89"/>
      <c r="S149" s="89"/>
      <c r="T149" s="90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166</v>
      </c>
      <c r="AU149" s="14" t="s">
        <v>92</v>
      </c>
    </row>
    <row r="150" s="2" customFormat="1" ht="24.15" customHeight="1">
      <c r="A150" s="35"/>
      <c r="B150" s="36"/>
      <c r="C150" s="244" t="s">
        <v>8</v>
      </c>
      <c r="D150" s="244" t="s">
        <v>245</v>
      </c>
      <c r="E150" s="245" t="s">
        <v>565</v>
      </c>
      <c r="F150" s="246" t="s">
        <v>566</v>
      </c>
      <c r="G150" s="247" t="s">
        <v>283</v>
      </c>
      <c r="H150" s="248">
        <v>3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47</v>
      </c>
      <c r="O150" s="89"/>
      <c r="P150" s="235">
        <f>O150*H150</f>
        <v>0</v>
      </c>
      <c r="Q150" s="235">
        <v>9.0000000000000006E-05</v>
      </c>
      <c r="R150" s="235">
        <f>Q150*H150</f>
        <v>0.00027</v>
      </c>
      <c r="S150" s="235">
        <v>0</v>
      </c>
      <c r="T150" s="23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7" t="s">
        <v>248</v>
      </c>
      <c r="AT150" s="237" t="s">
        <v>245</v>
      </c>
      <c r="AU150" s="237" t="s">
        <v>92</v>
      </c>
      <c r="AY150" s="14" t="s">
        <v>156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4" t="s">
        <v>164</v>
      </c>
      <c r="BK150" s="238">
        <f>ROUND(I150*H150,2)</f>
        <v>0</v>
      </c>
      <c r="BL150" s="14" t="s">
        <v>224</v>
      </c>
      <c r="BM150" s="237" t="s">
        <v>1579</v>
      </c>
    </row>
    <row r="151" s="2" customFormat="1">
      <c r="A151" s="35"/>
      <c r="B151" s="36"/>
      <c r="C151" s="37"/>
      <c r="D151" s="239" t="s">
        <v>166</v>
      </c>
      <c r="E151" s="37"/>
      <c r="F151" s="240" t="s">
        <v>566</v>
      </c>
      <c r="G151" s="37"/>
      <c r="H151" s="37"/>
      <c r="I151" s="241"/>
      <c r="J151" s="37"/>
      <c r="K151" s="37"/>
      <c r="L151" s="41"/>
      <c r="M151" s="242"/>
      <c r="N151" s="243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166</v>
      </c>
      <c r="AU151" s="14" t="s">
        <v>92</v>
      </c>
    </row>
    <row r="152" s="2" customFormat="1" ht="24.15" customHeight="1">
      <c r="A152" s="35"/>
      <c r="B152" s="36"/>
      <c r="C152" s="225" t="s">
        <v>212</v>
      </c>
      <c r="D152" s="225" t="s">
        <v>159</v>
      </c>
      <c r="E152" s="226" t="s">
        <v>568</v>
      </c>
      <c r="F152" s="227" t="s">
        <v>569</v>
      </c>
      <c r="G152" s="228" t="s">
        <v>283</v>
      </c>
      <c r="H152" s="229">
        <v>10</v>
      </c>
      <c r="I152" s="230"/>
      <c r="J152" s="231">
        <f>ROUND(I152*H152,2)</f>
        <v>0</v>
      </c>
      <c r="K152" s="232"/>
      <c r="L152" s="41"/>
      <c r="M152" s="233" t="s">
        <v>1</v>
      </c>
      <c r="N152" s="234" t="s">
        <v>47</v>
      </c>
      <c r="O152" s="89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7" t="s">
        <v>224</v>
      </c>
      <c r="AT152" s="237" t="s">
        <v>159</v>
      </c>
      <c r="AU152" s="237" t="s">
        <v>92</v>
      </c>
      <c r="AY152" s="14" t="s">
        <v>156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4" t="s">
        <v>164</v>
      </c>
      <c r="BK152" s="238">
        <f>ROUND(I152*H152,2)</f>
        <v>0</v>
      </c>
      <c r="BL152" s="14" t="s">
        <v>224</v>
      </c>
      <c r="BM152" s="237" t="s">
        <v>1580</v>
      </c>
    </row>
    <row r="153" s="2" customFormat="1">
      <c r="A153" s="35"/>
      <c r="B153" s="36"/>
      <c r="C153" s="37"/>
      <c r="D153" s="239" t="s">
        <v>166</v>
      </c>
      <c r="E153" s="37"/>
      <c r="F153" s="240" t="s">
        <v>569</v>
      </c>
      <c r="G153" s="37"/>
      <c r="H153" s="37"/>
      <c r="I153" s="241"/>
      <c r="J153" s="37"/>
      <c r="K153" s="37"/>
      <c r="L153" s="41"/>
      <c r="M153" s="242"/>
      <c r="N153" s="243"/>
      <c r="O153" s="89"/>
      <c r="P153" s="89"/>
      <c r="Q153" s="89"/>
      <c r="R153" s="89"/>
      <c r="S153" s="89"/>
      <c r="T153" s="90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166</v>
      </c>
      <c r="AU153" s="14" t="s">
        <v>92</v>
      </c>
    </row>
    <row r="154" s="2" customFormat="1" ht="33" customHeight="1">
      <c r="A154" s="35"/>
      <c r="B154" s="36"/>
      <c r="C154" s="225" t="s">
        <v>216</v>
      </c>
      <c r="D154" s="225" t="s">
        <v>159</v>
      </c>
      <c r="E154" s="226" t="s">
        <v>571</v>
      </c>
      <c r="F154" s="227" t="s">
        <v>572</v>
      </c>
      <c r="G154" s="228" t="s">
        <v>182</v>
      </c>
      <c r="H154" s="229">
        <v>35</v>
      </c>
      <c r="I154" s="230"/>
      <c r="J154" s="231">
        <f>ROUND(I154*H154,2)</f>
        <v>0</v>
      </c>
      <c r="K154" s="232"/>
      <c r="L154" s="41"/>
      <c r="M154" s="233" t="s">
        <v>1</v>
      </c>
      <c r="N154" s="234" t="s">
        <v>47</v>
      </c>
      <c r="O154" s="89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7" t="s">
        <v>224</v>
      </c>
      <c r="AT154" s="237" t="s">
        <v>159</v>
      </c>
      <c r="AU154" s="237" t="s">
        <v>92</v>
      </c>
      <c r="AY154" s="14" t="s">
        <v>156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4" t="s">
        <v>164</v>
      </c>
      <c r="BK154" s="238">
        <f>ROUND(I154*H154,2)</f>
        <v>0</v>
      </c>
      <c r="BL154" s="14" t="s">
        <v>224</v>
      </c>
      <c r="BM154" s="237" t="s">
        <v>1581</v>
      </c>
    </row>
    <row r="155" s="2" customFormat="1">
      <c r="A155" s="35"/>
      <c r="B155" s="36"/>
      <c r="C155" s="37"/>
      <c r="D155" s="239" t="s">
        <v>166</v>
      </c>
      <c r="E155" s="37"/>
      <c r="F155" s="240" t="s">
        <v>572</v>
      </c>
      <c r="G155" s="37"/>
      <c r="H155" s="37"/>
      <c r="I155" s="241"/>
      <c r="J155" s="37"/>
      <c r="K155" s="37"/>
      <c r="L155" s="41"/>
      <c r="M155" s="242"/>
      <c r="N155" s="243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166</v>
      </c>
      <c r="AU155" s="14" t="s">
        <v>92</v>
      </c>
    </row>
    <row r="156" s="2" customFormat="1" ht="24.15" customHeight="1">
      <c r="A156" s="35"/>
      <c r="B156" s="36"/>
      <c r="C156" s="244" t="s">
        <v>220</v>
      </c>
      <c r="D156" s="244" t="s">
        <v>245</v>
      </c>
      <c r="E156" s="245" t="s">
        <v>574</v>
      </c>
      <c r="F156" s="246" t="s">
        <v>575</v>
      </c>
      <c r="G156" s="247" t="s">
        <v>182</v>
      </c>
      <c r="H156" s="248">
        <v>23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47</v>
      </c>
      <c r="O156" s="89"/>
      <c r="P156" s="235">
        <f>O156*H156</f>
        <v>0</v>
      </c>
      <c r="Q156" s="235">
        <v>5.0000000000000002E-05</v>
      </c>
      <c r="R156" s="235">
        <f>Q156*H156</f>
        <v>0.00115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248</v>
      </c>
      <c r="AT156" s="237" t="s">
        <v>245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1582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575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>
      <c r="A158" s="35"/>
      <c r="B158" s="36"/>
      <c r="C158" s="37"/>
      <c r="D158" s="239" t="s">
        <v>577</v>
      </c>
      <c r="E158" s="37"/>
      <c r="F158" s="259" t="s">
        <v>578</v>
      </c>
      <c r="G158" s="37"/>
      <c r="H158" s="37"/>
      <c r="I158" s="241"/>
      <c r="J158" s="37"/>
      <c r="K158" s="37"/>
      <c r="L158" s="41"/>
      <c r="M158" s="242"/>
      <c r="N158" s="243"/>
      <c r="O158" s="89"/>
      <c r="P158" s="89"/>
      <c r="Q158" s="89"/>
      <c r="R158" s="89"/>
      <c r="S158" s="89"/>
      <c r="T158" s="90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577</v>
      </c>
      <c r="AU158" s="14" t="s">
        <v>92</v>
      </c>
    </row>
    <row r="159" s="2" customFormat="1" ht="24.15" customHeight="1">
      <c r="A159" s="35"/>
      <c r="B159" s="36"/>
      <c r="C159" s="244" t="s">
        <v>224</v>
      </c>
      <c r="D159" s="244" t="s">
        <v>245</v>
      </c>
      <c r="E159" s="245" t="s">
        <v>579</v>
      </c>
      <c r="F159" s="246" t="s">
        <v>580</v>
      </c>
      <c r="G159" s="247" t="s">
        <v>182</v>
      </c>
      <c r="H159" s="248">
        <v>11.5</v>
      </c>
      <c r="I159" s="249"/>
      <c r="J159" s="250">
        <f>ROUND(I159*H159,2)</f>
        <v>0</v>
      </c>
      <c r="K159" s="251"/>
      <c r="L159" s="252"/>
      <c r="M159" s="253" t="s">
        <v>1</v>
      </c>
      <c r="N159" s="254" t="s">
        <v>47</v>
      </c>
      <c r="O159" s="89"/>
      <c r="P159" s="235">
        <f>O159*H159</f>
        <v>0</v>
      </c>
      <c r="Q159" s="235">
        <v>6.9999999999999994E-05</v>
      </c>
      <c r="R159" s="235">
        <f>Q159*H159</f>
        <v>0.00080499999999999994</v>
      </c>
      <c r="S159" s="235">
        <v>0</v>
      </c>
      <c r="T159" s="23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7" t="s">
        <v>248</v>
      </c>
      <c r="AT159" s="237" t="s">
        <v>245</v>
      </c>
      <c r="AU159" s="237" t="s">
        <v>92</v>
      </c>
      <c r="AY159" s="14" t="s">
        <v>156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4" t="s">
        <v>164</v>
      </c>
      <c r="BK159" s="238">
        <f>ROUND(I159*H159,2)</f>
        <v>0</v>
      </c>
      <c r="BL159" s="14" t="s">
        <v>224</v>
      </c>
      <c r="BM159" s="237" t="s">
        <v>1583</v>
      </c>
    </row>
    <row r="160" s="2" customFormat="1">
      <c r="A160" s="35"/>
      <c r="B160" s="36"/>
      <c r="C160" s="37"/>
      <c r="D160" s="239" t="s">
        <v>166</v>
      </c>
      <c r="E160" s="37"/>
      <c r="F160" s="240" t="s">
        <v>580</v>
      </c>
      <c r="G160" s="37"/>
      <c r="H160" s="37"/>
      <c r="I160" s="241"/>
      <c r="J160" s="37"/>
      <c r="K160" s="37"/>
      <c r="L160" s="41"/>
      <c r="M160" s="242"/>
      <c r="N160" s="243"/>
      <c r="O160" s="89"/>
      <c r="P160" s="89"/>
      <c r="Q160" s="89"/>
      <c r="R160" s="89"/>
      <c r="S160" s="89"/>
      <c r="T160" s="90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166</v>
      </c>
      <c r="AU160" s="14" t="s">
        <v>92</v>
      </c>
    </row>
    <row r="161" s="2" customFormat="1">
      <c r="A161" s="35"/>
      <c r="B161" s="36"/>
      <c r="C161" s="37"/>
      <c r="D161" s="239" t="s">
        <v>577</v>
      </c>
      <c r="E161" s="37"/>
      <c r="F161" s="259" t="s">
        <v>582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577</v>
      </c>
      <c r="AU161" s="14" t="s">
        <v>92</v>
      </c>
    </row>
    <row r="162" s="2" customFormat="1" ht="24.15" customHeight="1">
      <c r="A162" s="35"/>
      <c r="B162" s="36"/>
      <c r="C162" s="244" t="s">
        <v>231</v>
      </c>
      <c r="D162" s="244" t="s">
        <v>245</v>
      </c>
      <c r="E162" s="245" t="s">
        <v>583</v>
      </c>
      <c r="F162" s="246" t="s">
        <v>584</v>
      </c>
      <c r="G162" s="247" t="s">
        <v>182</v>
      </c>
      <c r="H162" s="248">
        <v>5.75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47</v>
      </c>
      <c r="O162" s="89"/>
      <c r="P162" s="235">
        <f>O162*H162</f>
        <v>0</v>
      </c>
      <c r="Q162" s="235">
        <v>0.00022000000000000001</v>
      </c>
      <c r="R162" s="235">
        <f>Q162*H162</f>
        <v>0.0012650000000000001</v>
      </c>
      <c r="S162" s="235">
        <v>0</v>
      </c>
      <c r="T162" s="23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7" t="s">
        <v>248</v>
      </c>
      <c r="AT162" s="237" t="s">
        <v>245</v>
      </c>
      <c r="AU162" s="237" t="s">
        <v>92</v>
      </c>
      <c r="AY162" s="14" t="s">
        <v>156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4" t="s">
        <v>164</v>
      </c>
      <c r="BK162" s="238">
        <f>ROUND(I162*H162,2)</f>
        <v>0</v>
      </c>
      <c r="BL162" s="14" t="s">
        <v>224</v>
      </c>
      <c r="BM162" s="237" t="s">
        <v>1584</v>
      </c>
    </row>
    <row r="163" s="2" customFormat="1">
      <c r="A163" s="35"/>
      <c r="B163" s="36"/>
      <c r="C163" s="37"/>
      <c r="D163" s="239" t="s">
        <v>166</v>
      </c>
      <c r="E163" s="37"/>
      <c r="F163" s="240" t="s">
        <v>584</v>
      </c>
      <c r="G163" s="37"/>
      <c r="H163" s="37"/>
      <c r="I163" s="241"/>
      <c r="J163" s="37"/>
      <c r="K163" s="37"/>
      <c r="L163" s="41"/>
      <c r="M163" s="242"/>
      <c r="N163" s="243"/>
      <c r="O163" s="89"/>
      <c r="P163" s="89"/>
      <c r="Q163" s="89"/>
      <c r="R163" s="89"/>
      <c r="S163" s="89"/>
      <c r="T163" s="90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166</v>
      </c>
      <c r="AU163" s="14" t="s">
        <v>92</v>
      </c>
    </row>
    <row r="164" s="2" customFormat="1">
      <c r="A164" s="35"/>
      <c r="B164" s="36"/>
      <c r="C164" s="37"/>
      <c r="D164" s="239" t="s">
        <v>577</v>
      </c>
      <c r="E164" s="37"/>
      <c r="F164" s="259" t="s">
        <v>586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577</v>
      </c>
      <c r="AU164" s="14" t="s">
        <v>92</v>
      </c>
    </row>
    <row r="165" s="2" customFormat="1" ht="24.15" customHeight="1">
      <c r="A165" s="35"/>
      <c r="B165" s="36"/>
      <c r="C165" s="225" t="s">
        <v>240</v>
      </c>
      <c r="D165" s="225" t="s">
        <v>159</v>
      </c>
      <c r="E165" s="226" t="s">
        <v>587</v>
      </c>
      <c r="F165" s="227" t="s">
        <v>588</v>
      </c>
      <c r="G165" s="228" t="s">
        <v>182</v>
      </c>
      <c r="H165" s="229">
        <v>12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1585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588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44" t="s">
        <v>244</v>
      </c>
      <c r="D167" s="244" t="s">
        <v>245</v>
      </c>
      <c r="E167" s="245" t="s">
        <v>590</v>
      </c>
      <c r="F167" s="246" t="s">
        <v>591</v>
      </c>
      <c r="G167" s="247" t="s">
        <v>182</v>
      </c>
      <c r="H167" s="248">
        <v>2.875</v>
      </c>
      <c r="I167" s="249"/>
      <c r="J167" s="250">
        <f>ROUND(I167*H167,2)</f>
        <v>0</v>
      </c>
      <c r="K167" s="251"/>
      <c r="L167" s="252"/>
      <c r="M167" s="253" t="s">
        <v>1</v>
      </c>
      <c r="N167" s="254" t="s">
        <v>47</v>
      </c>
      <c r="O167" s="89"/>
      <c r="P167" s="235">
        <f>O167*H167</f>
        <v>0</v>
      </c>
      <c r="Q167" s="235">
        <v>2.0000000000000002E-05</v>
      </c>
      <c r="R167" s="235">
        <f>Q167*H167</f>
        <v>5.7500000000000002E-05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248</v>
      </c>
      <c r="AT167" s="237" t="s">
        <v>245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1586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591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>
      <c r="A169" s="35"/>
      <c r="B169" s="36"/>
      <c r="C169" s="37"/>
      <c r="D169" s="239" t="s">
        <v>577</v>
      </c>
      <c r="E169" s="37"/>
      <c r="F169" s="259" t="s">
        <v>593</v>
      </c>
      <c r="G169" s="37"/>
      <c r="H169" s="37"/>
      <c r="I169" s="241"/>
      <c r="J169" s="37"/>
      <c r="K169" s="37"/>
      <c r="L169" s="41"/>
      <c r="M169" s="242"/>
      <c r="N169" s="243"/>
      <c r="O169" s="89"/>
      <c r="P169" s="89"/>
      <c r="Q169" s="89"/>
      <c r="R169" s="89"/>
      <c r="S169" s="89"/>
      <c r="T169" s="90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577</v>
      </c>
      <c r="AU169" s="14" t="s">
        <v>92</v>
      </c>
    </row>
    <row r="170" s="2" customFormat="1" ht="24.15" customHeight="1">
      <c r="A170" s="35"/>
      <c r="B170" s="36"/>
      <c r="C170" s="244" t="s">
        <v>250</v>
      </c>
      <c r="D170" s="244" t="s">
        <v>245</v>
      </c>
      <c r="E170" s="245" t="s">
        <v>594</v>
      </c>
      <c r="F170" s="246" t="s">
        <v>595</v>
      </c>
      <c r="G170" s="247" t="s">
        <v>182</v>
      </c>
      <c r="H170" s="248">
        <v>2.875</v>
      </c>
      <c r="I170" s="249"/>
      <c r="J170" s="250">
        <f>ROUND(I170*H170,2)</f>
        <v>0</v>
      </c>
      <c r="K170" s="251"/>
      <c r="L170" s="252"/>
      <c r="M170" s="253" t="s">
        <v>1</v>
      </c>
      <c r="N170" s="254" t="s">
        <v>47</v>
      </c>
      <c r="O170" s="89"/>
      <c r="P170" s="235">
        <f>O170*H170</f>
        <v>0</v>
      </c>
      <c r="Q170" s="235">
        <v>3.0000000000000001E-05</v>
      </c>
      <c r="R170" s="235">
        <f>Q170*H170</f>
        <v>8.6249999999999996E-05</v>
      </c>
      <c r="S170" s="235">
        <v>0</v>
      </c>
      <c r="T170" s="23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7" t="s">
        <v>248</v>
      </c>
      <c r="AT170" s="237" t="s">
        <v>245</v>
      </c>
      <c r="AU170" s="237" t="s">
        <v>92</v>
      </c>
      <c r="AY170" s="14" t="s">
        <v>156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4" t="s">
        <v>164</v>
      </c>
      <c r="BK170" s="238">
        <f>ROUND(I170*H170,2)</f>
        <v>0</v>
      </c>
      <c r="BL170" s="14" t="s">
        <v>224</v>
      </c>
      <c r="BM170" s="237" t="s">
        <v>1587</v>
      </c>
    </row>
    <row r="171" s="2" customFormat="1">
      <c r="A171" s="35"/>
      <c r="B171" s="36"/>
      <c r="C171" s="37"/>
      <c r="D171" s="239" t="s">
        <v>166</v>
      </c>
      <c r="E171" s="37"/>
      <c r="F171" s="240" t="s">
        <v>595</v>
      </c>
      <c r="G171" s="37"/>
      <c r="H171" s="37"/>
      <c r="I171" s="241"/>
      <c r="J171" s="37"/>
      <c r="K171" s="37"/>
      <c r="L171" s="41"/>
      <c r="M171" s="242"/>
      <c r="N171" s="243"/>
      <c r="O171" s="89"/>
      <c r="P171" s="89"/>
      <c r="Q171" s="89"/>
      <c r="R171" s="89"/>
      <c r="S171" s="89"/>
      <c r="T171" s="90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166</v>
      </c>
      <c r="AU171" s="14" t="s">
        <v>92</v>
      </c>
    </row>
    <row r="172" s="2" customFormat="1">
      <c r="A172" s="35"/>
      <c r="B172" s="36"/>
      <c r="C172" s="37"/>
      <c r="D172" s="239" t="s">
        <v>577</v>
      </c>
      <c r="E172" s="37"/>
      <c r="F172" s="259" t="s">
        <v>597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577</v>
      </c>
      <c r="AU172" s="14" t="s">
        <v>92</v>
      </c>
    </row>
    <row r="173" s="2" customFormat="1" ht="24.15" customHeight="1">
      <c r="A173" s="35"/>
      <c r="B173" s="36"/>
      <c r="C173" s="244" t="s">
        <v>7</v>
      </c>
      <c r="D173" s="244" t="s">
        <v>245</v>
      </c>
      <c r="E173" s="245" t="s">
        <v>574</v>
      </c>
      <c r="F173" s="246" t="s">
        <v>575</v>
      </c>
      <c r="G173" s="247" t="s">
        <v>182</v>
      </c>
      <c r="H173" s="248">
        <v>1.1499999999999999</v>
      </c>
      <c r="I173" s="249"/>
      <c r="J173" s="250">
        <f>ROUND(I173*H173,2)</f>
        <v>0</v>
      </c>
      <c r="K173" s="251"/>
      <c r="L173" s="252"/>
      <c r="M173" s="253" t="s">
        <v>1</v>
      </c>
      <c r="N173" s="254" t="s">
        <v>47</v>
      </c>
      <c r="O173" s="89"/>
      <c r="P173" s="235">
        <f>O173*H173</f>
        <v>0</v>
      </c>
      <c r="Q173" s="235">
        <v>5.0000000000000002E-05</v>
      </c>
      <c r="R173" s="235">
        <f>Q173*H173</f>
        <v>5.7499999999999995E-05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248</v>
      </c>
      <c r="AT173" s="237" t="s">
        <v>245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1588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575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>
      <c r="A175" s="35"/>
      <c r="B175" s="36"/>
      <c r="C175" s="37"/>
      <c r="D175" s="239" t="s">
        <v>577</v>
      </c>
      <c r="E175" s="37"/>
      <c r="F175" s="259" t="s">
        <v>578</v>
      </c>
      <c r="G175" s="37"/>
      <c r="H175" s="37"/>
      <c r="I175" s="241"/>
      <c r="J175" s="37"/>
      <c r="K175" s="37"/>
      <c r="L175" s="41"/>
      <c r="M175" s="242"/>
      <c r="N175" s="243"/>
      <c r="O175" s="89"/>
      <c r="P175" s="89"/>
      <c r="Q175" s="89"/>
      <c r="R175" s="89"/>
      <c r="S175" s="89"/>
      <c r="T175" s="90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577</v>
      </c>
      <c r="AU175" s="14" t="s">
        <v>92</v>
      </c>
    </row>
    <row r="176" s="2" customFormat="1" ht="24.15" customHeight="1">
      <c r="A176" s="35"/>
      <c r="B176" s="36"/>
      <c r="C176" s="244" t="s">
        <v>260</v>
      </c>
      <c r="D176" s="244" t="s">
        <v>245</v>
      </c>
      <c r="E176" s="245" t="s">
        <v>579</v>
      </c>
      <c r="F176" s="246" t="s">
        <v>580</v>
      </c>
      <c r="G176" s="247" t="s">
        <v>182</v>
      </c>
      <c r="H176" s="248">
        <v>6.9000000000000004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47</v>
      </c>
      <c r="O176" s="89"/>
      <c r="P176" s="235">
        <f>O176*H176</f>
        <v>0</v>
      </c>
      <c r="Q176" s="235">
        <v>6.9999999999999994E-05</v>
      </c>
      <c r="R176" s="235">
        <f>Q176*H176</f>
        <v>0.00048299999999999998</v>
      </c>
      <c r="S176" s="235">
        <v>0</v>
      </c>
      <c r="T176" s="23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7" t="s">
        <v>248</v>
      </c>
      <c r="AT176" s="237" t="s">
        <v>245</v>
      </c>
      <c r="AU176" s="237" t="s">
        <v>92</v>
      </c>
      <c r="AY176" s="14" t="s">
        <v>156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4" t="s">
        <v>164</v>
      </c>
      <c r="BK176" s="238">
        <f>ROUND(I176*H176,2)</f>
        <v>0</v>
      </c>
      <c r="BL176" s="14" t="s">
        <v>224</v>
      </c>
      <c r="BM176" s="237" t="s">
        <v>1589</v>
      </c>
    </row>
    <row r="177" s="2" customFormat="1">
      <c r="A177" s="35"/>
      <c r="B177" s="36"/>
      <c r="C177" s="37"/>
      <c r="D177" s="239" t="s">
        <v>166</v>
      </c>
      <c r="E177" s="37"/>
      <c r="F177" s="240" t="s">
        <v>580</v>
      </c>
      <c r="G177" s="37"/>
      <c r="H177" s="37"/>
      <c r="I177" s="241"/>
      <c r="J177" s="37"/>
      <c r="K177" s="37"/>
      <c r="L177" s="41"/>
      <c r="M177" s="242"/>
      <c r="N177" s="243"/>
      <c r="O177" s="89"/>
      <c r="P177" s="89"/>
      <c r="Q177" s="89"/>
      <c r="R177" s="89"/>
      <c r="S177" s="89"/>
      <c r="T177" s="90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166</v>
      </c>
      <c r="AU177" s="14" t="s">
        <v>92</v>
      </c>
    </row>
    <row r="178" s="2" customFormat="1">
      <c r="A178" s="35"/>
      <c r="B178" s="36"/>
      <c r="C178" s="37"/>
      <c r="D178" s="239" t="s">
        <v>577</v>
      </c>
      <c r="E178" s="37"/>
      <c r="F178" s="259" t="s">
        <v>582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577</v>
      </c>
      <c r="AU178" s="14" t="s">
        <v>92</v>
      </c>
    </row>
    <row r="179" s="2" customFormat="1" ht="24.15" customHeight="1">
      <c r="A179" s="35"/>
      <c r="B179" s="36"/>
      <c r="C179" s="225" t="s">
        <v>264</v>
      </c>
      <c r="D179" s="225" t="s">
        <v>159</v>
      </c>
      <c r="E179" s="226" t="s">
        <v>600</v>
      </c>
      <c r="F179" s="227" t="s">
        <v>601</v>
      </c>
      <c r="G179" s="228" t="s">
        <v>182</v>
      </c>
      <c r="H179" s="229">
        <v>1.5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1590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601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 ht="33" customHeight="1">
      <c r="A181" s="35"/>
      <c r="B181" s="36"/>
      <c r="C181" s="244" t="s">
        <v>268</v>
      </c>
      <c r="D181" s="244" t="s">
        <v>245</v>
      </c>
      <c r="E181" s="245" t="s">
        <v>603</v>
      </c>
      <c r="F181" s="246" t="s">
        <v>604</v>
      </c>
      <c r="G181" s="247" t="s">
        <v>182</v>
      </c>
      <c r="H181" s="248">
        <v>1.7250000000000001</v>
      </c>
      <c r="I181" s="249"/>
      <c r="J181" s="250">
        <f>ROUND(I181*H181,2)</f>
        <v>0</v>
      </c>
      <c r="K181" s="251"/>
      <c r="L181" s="252"/>
      <c r="M181" s="253" t="s">
        <v>1</v>
      </c>
      <c r="N181" s="254" t="s">
        <v>47</v>
      </c>
      <c r="O181" s="89"/>
      <c r="P181" s="235">
        <f>O181*H181</f>
        <v>0</v>
      </c>
      <c r="Q181" s="235">
        <v>0.00012999999999999999</v>
      </c>
      <c r="R181" s="235">
        <f>Q181*H181</f>
        <v>0.00022425</v>
      </c>
      <c r="S181" s="235">
        <v>0</v>
      </c>
      <c r="T181" s="23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7" t="s">
        <v>248</v>
      </c>
      <c r="AT181" s="237" t="s">
        <v>245</v>
      </c>
      <c r="AU181" s="237" t="s">
        <v>92</v>
      </c>
      <c r="AY181" s="14" t="s">
        <v>156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4" t="s">
        <v>164</v>
      </c>
      <c r="BK181" s="238">
        <f>ROUND(I181*H181,2)</f>
        <v>0</v>
      </c>
      <c r="BL181" s="14" t="s">
        <v>224</v>
      </c>
      <c r="BM181" s="237" t="s">
        <v>1591</v>
      </c>
    </row>
    <row r="182" s="2" customFormat="1">
      <c r="A182" s="35"/>
      <c r="B182" s="36"/>
      <c r="C182" s="37"/>
      <c r="D182" s="239" t="s">
        <v>166</v>
      </c>
      <c r="E182" s="37"/>
      <c r="F182" s="240" t="s">
        <v>604</v>
      </c>
      <c r="G182" s="37"/>
      <c r="H182" s="37"/>
      <c r="I182" s="241"/>
      <c r="J182" s="37"/>
      <c r="K182" s="37"/>
      <c r="L182" s="41"/>
      <c r="M182" s="242"/>
      <c r="N182" s="243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92</v>
      </c>
    </row>
    <row r="183" s="2" customFormat="1">
      <c r="A183" s="35"/>
      <c r="B183" s="36"/>
      <c r="C183" s="37"/>
      <c r="D183" s="239" t="s">
        <v>577</v>
      </c>
      <c r="E183" s="37"/>
      <c r="F183" s="259" t="s">
        <v>606</v>
      </c>
      <c r="G183" s="37"/>
      <c r="H183" s="37"/>
      <c r="I183" s="241"/>
      <c r="J183" s="37"/>
      <c r="K183" s="37"/>
      <c r="L183" s="41"/>
      <c r="M183" s="242"/>
      <c r="N183" s="243"/>
      <c r="O183" s="89"/>
      <c r="P183" s="89"/>
      <c r="Q183" s="89"/>
      <c r="R183" s="89"/>
      <c r="S183" s="89"/>
      <c r="T183" s="90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577</v>
      </c>
      <c r="AU183" s="14" t="s">
        <v>92</v>
      </c>
    </row>
    <row r="184" s="2" customFormat="1" ht="24.15" customHeight="1">
      <c r="A184" s="35"/>
      <c r="B184" s="36"/>
      <c r="C184" s="225" t="s">
        <v>272</v>
      </c>
      <c r="D184" s="225" t="s">
        <v>159</v>
      </c>
      <c r="E184" s="226" t="s">
        <v>607</v>
      </c>
      <c r="F184" s="227" t="s">
        <v>608</v>
      </c>
      <c r="G184" s="228" t="s">
        <v>182</v>
      </c>
      <c r="H184" s="229">
        <v>250</v>
      </c>
      <c r="I184" s="230"/>
      <c r="J184" s="231">
        <f>ROUND(I184*H184,2)</f>
        <v>0</v>
      </c>
      <c r="K184" s="232"/>
      <c r="L184" s="41"/>
      <c r="M184" s="233" t="s">
        <v>1</v>
      </c>
      <c r="N184" s="234" t="s">
        <v>47</v>
      </c>
      <c r="O184" s="89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7" t="s">
        <v>224</v>
      </c>
      <c r="AT184" s="237" t="s">
        <v>159</v>
      </c>
      <c r="AU184" s="237" t="s">
        <v>92</v>
      </c>
      <c r="AY184" s="14" t="s">
        <v>156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4" t="s">
        <v>164</v>
      </c>
      <c r="BK184" s="238">
        <f>ROUND(I184*H184,2)</f>
        <v>0</v>
      </c>
      <c r="BL184" s="14" t="s">
        <v>224</v>
      </c>
      <c r="BM184" s="237" t="s">
        <v>1592</v>
      </c>
    </row>
    <row r="185" s="2" customFormat="1">
      <c r="A185" s="35"/>
      <c r="B185" s="36"/>
      <c r="C185" s="37"/>
      <c r="D185" s="239" t="s">
        <v>166</v>
      </c>
      <c r="E185" s="37"/>
      <c r="F185" s="240" t="s">
        <v>608</v>
      </c>
      <c r="G185" s="37"/>
      <c r="H185" s="37"/>
      <c r="I185" s="241"/>
      <c r="J185" s="37"/>
      <c r="K185" s="37"/>
      <c r="L185" s="41"/>
      <c r="M185" s="242"/>
      <c r="N185" s="243"/>
      <c r="O185" s="89"/>
      <c r="P185" s="89"/>
      <c r="Q185" s="89"/>
      <c r="R185" s="89"/>
      <c r="S185" s="89"/>
      <c r="T185" s="90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166</v>
      </c>
      <c r="AU185" s="14" t="s">
        <v>92</v>
      </c>
    </row>
    <row r="186" s="2" customFormat="1" ht="16.5" customHeight="1">
      <c r="A186" s="35"/>
      <c r="B186" s="36"/>
      <c r="C186" s="244" t="s">
        <v>276</v>
      </c>
      <c r="D186" s="244" t="s">
        <v>245</v>
      </c>
      <c r="E186" s="245" t="s">
        <v>610</v>
      </c>
      <c r="F186" s="246" t="s">
        <v>611</v>
      </c>
      <c r="G186" s="247" t="s">
        <v>182</v>
      </c>
      <c r="H186" s="248">
        <v>287.5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47</v>
      </c>
      <c r="O186" s="89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7" t="s">
        <v>248</v>
      </c>
      <c r="AT186" s="237" t="s">
        <v>245</v>
      </c>
      <c r="AU186" s="237" t="s">
        <v>92</v>
      </c>
      <c r="AY186" s="14" t="s">
        <v>156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4" t="s">
        <v>164</v>
      </c>
      <c r="BK186" s="238">
        <f>ROUND(I186*H186,2)</f>
        <v>0</v>
      </c>
      <c r="BL186" s="14" t="s">
        <v>224</v>
      </c>
      <c r="BM186" s="237" t="s">
        <v>1593</v>
      </c>
    </row>
    <row r="187" s="2" customFormat="1">
      <c r="A187" s="35"/>
      <c r="B187" s="36"/>
      <c r="C187" s="37"/>
      <c r="D187" s="239" t="s">
        <v>166</v>
      </c>
      <c r="E187" s="37"/>
      <c r="F187" s="240" t="s">
        <v>611</v>
      </c>
      <c r="G187" s="37"/>
      <c r="H187" s="37"/>
      <c r="I187" s="241"/>
      <c r="J187" s="37"/>
      <c r="K187" s="37"/>
      <c r="L187" s="41"/>
      <c r="M187" s="242"/>
      <c r="N187" s="243"/>
      <c r="O187" s="89"/>
      <c r="P187" s="89"/>
      <c r="Q187" s="89"/>
      <c r="R187" s="89"/>
      <c r="S187" s="89"/>
      <c r="T187" s="90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166</v>
      </c>
      <c r="AU187" s="14" t="s">
        <v>92</v>
      </c>
    </row>
    <row r="188" s="2" customFormat="1">
      <c r="A188" s="35"/>
      <c r="B188" s="36"/>
      <c r="C188" s="37"/>
      <c r="D188" s="239" t="s">
        <v>577</v>
      </c>
      <c r="E188" s="37"/>
      <c r="F188" s="259" t="s">
        <v>613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577</v>
      </c>
      <c r="AU188" s="14" t="s">
        <v>92</v>
      </c>
    </row>
    <row r="189" s="2" customFormat="1" ht="33" customHeight="1">
      <c r="A189" s="35"/>
      <c r="B189" s="36"/>
      <c r="C189" s="225" t="s">
        <v>280</v>
      </c>
      <c r="D189" s="225" t="s">
        <v>159</v>
      </c>
      <c r="E189" s="226" t="s">
        <v>614</v>
      </c>
      <c r="F189" s="227" t="s">
        <v>615</v>
      </c>
      <c r="G189" s="228" t="s">
        <v>182</v>
      </c>
      <c r="H189" s="229">
        <v>100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1594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615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2" customFormat="1" ht="24.15" customHeight="1">
      <c r="A191" s="35"/>
      <c r="B191" s="36"/>
      <c r="C191" s="244" t="s">
        <v>285</v>
      </c>
      <c r="D191" s="244" t="s">
        <v>245</v>
      </c>
      <c r="E191" s="245" t="s">
        <v>617</v>
      </c>
      <c r="F191" s="246" t="s">
        <v>618</v>
      </c>
      <c r="G191" s="247" t="s">
        <v>182</v>
      </c>
      <c r="H191" s="248">
        <v>115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47</v>
      </c>
      <c r="O191" s="89"/>
      <c r="P191" s="235">
        <f>O191*H191</f>
        <v>0</v>
      </c>
      <c r="Q191" s="235">
        <v>0.00017000000000000001</v>
      </c>
      <c r="R191" s="235">
        <f>Q191*H191</f>
        <v>0.019550000000000001</v>
      </c>
      <c r="S191" s="235">
        <v>0</v>
      </c>
      <c r="T191" s="23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7" t="s">
        <v>248</v>
      </c>
      <c r="AT191" s="237" t="s">
        <v>245</v>
      </c>
      <c r="AU191" s="237" t="s">
        <v>92</v>
      </c>
      <c r="AY191" s="14" t="s">
        <v>156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4" t="s">
        <v>164</v>
      </c>
      <c r="BK191" s="238">
        <f>ROUND(I191*H191,2)</f>
        <v>0</v>
      </c>
      <c r="BL191" s="14" t="s">
        <v>224</v>
      </c>
      <c r="BM191" s="237" t="s">
        <v>1595</v>
      </c>
    </row>
    <row r="192" s="2" customFormat="1">
      <c r="A192" s="35"/>
      <c r="B192" s="36"/>
      <c r="C192" s="37"/>
      <c r="D192" s="239" t="s">
        <v>166</v>
      </c>
      <c r="E192" s="37"/>
      <c r="F192" s="240" t="s">
        <v>618</v>
      </c>
      <c r="G192" s="37"/>
      <c r="H192" s="37"/>
      <c r="I192" s="241"/>
      <c r="J192" s="37"/>
      <c r="K192" s="37"/>
      <c r="L192" s="41"/>
      <c r="M192" s="242"/>
      <c r="N192" s="243"/>
      <c r="O192" s="89"/>
      <c r="P192" s="89"/>
      <c r="Q192" s="89"/>
      <c r="R192" s="89"/>
      <c r="S192" s="89"/>
      <c r="T192" s="90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166</v>
      </c>
      <c r="AU192" s="14" t="s">
        <v>92</v>
      </c>
    </row>
    <row r="193" s="2" customFormat="1">
      <c r="A193" s="35"/>
      <c r="B193" s="36"/>
      <c r="C193" s="37"/>
      <c r="D193" s="239" t="s">
        <v>577</v>
      </c>
      <c r="E193" s="37"/>
      <c r="F193" s="259" t="s">
        <v>620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577</v>
      </c>
      <c r="AU193" s="14" t="s">
        <v>92</v>
      </c>
    </row>
    <row r="194" s="2" customFormat="1" ht="24.15" customHeight="1">
      <c r="A194" s="35"/>
      <c r="B194" s="36"/>
      <c r="C194" s="225" t="s">
        <v>289</v>
      </c>
      <c r="D194" s="225" t="s">
        <v>159</v>
      </c>
      <c r="E194" s="226" t="s">
        <v>621</v>
      </c>
      <c r="F194" s="227" t="s">
        <v>622</v>
      </c>
      <c r="G194" s="228" t="s">
        <v>182</v>
      </c>
      <c r="H194" s="229">
        <v>7.5</v>
      </c>
      <c r="I194" s="230"/>
      <c r="J194" s="231">
        <f>ROUND(I194*H194,2)</f>
        <v>0</v>
      </c>
      <c r="K194" s="232"/>
      <c r="L194" s="41"/>
      <c r="M194" s="233" t="s">
        <v>1</v>
      </c>
      <c r="N194" s="234" t="s">
        <v>47</v>
      </c>
      <c r="O194" s="89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224</v>
      </c>
      <c r="AT194" s="237" t="s">
        <v>159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1596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622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24.15" customHeight="1">
      <c r="A196" s="35"/>
      <c r="B196" s="36"/>
      <c r="C196" s="244" t="s">
        <v>293</v>
      </c>
      <c r="D196" s="244" t="s">
        <v>245</v>
      </c>
      <c r="E196" s="245" t="s">
        <v>624</v>
      </c>
      <c r="F196" s="246" t="s">
        <v>625</v>
      </c>
      <c r="G196" s="247" t="s">
        <v>182</v>
      </c>
      <c r="H196" s="248">
        <v>8.625</v>
      </c>
      <c r="I196" s="249"/>
      <c r="J196" s="250">
        <f>ROUND(I196*H196,2)</f>
        <v>0</v>
      </c>
      <c r="K196" s="251"/>
      <c r="L196" s="252"/>
      <c r="M196" s="253" t="s">
        <v>1</v>
      </c>
      <c r="N196" s="254" t="s">
        <v>47</v>
      </c>
      <c r="O196" s="89"/>
      <c r="P196" s="235">
        <f>O196*H196</f>
        <v>0</v>
      </c>
      <c r="Q196" s="235">
        <v>0.00064000000000000005</v>
      </c>
      <c r="R196" s="235">
        <f>Q196*H196</f>
        <v>0.0055200000000000006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248</v>
      </c>
      <c r="AT196" s="237" t="s">
        <v>245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1597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625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>
      <c r="A198" s="35"/>
      <c r="B198" s="36"/>
      <c r="C198" s="37"/>
      <c r="D198" s="239" t="s">
        <v>577</v>
      </c>
      <c r="E198" s="37"/>
      <c r="F198" s="259" t="s">
        <v>627</v>
      </c>
      <c r="G198" s="37"/>
      <c r="H198" s="37"/>
      <c r="I198" s="241"/>
      <c r="J198" s="37"/>
      <c r="K198" s="37"/>
      <c r="L198" s="41"/>
      <c r="M198" s="242"/>
      <c r="N198" s="243"/>
      <c r="O198" s="89"/>
      <c r="P198" s="89"/>
      <c r="Q198" s="89"/>
      <c r="R198" s="89"/>
      <c r="S198" s="89"/>
      <c r="T198" s="90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577</v>
      </c>
      <c r="AU198" s="14" t="s">
        <v>92</v>
      </c>
    </row>
    <row r="199" s="2" customFormat="1" ht="33" customHeight="1">
      <c r="A199" s="35"/>
      <c r="B199" s="36"/>
      <c r="C199" s="225" t="s">
        <v>297</v>
      </c>
      <c r="D199" s="225" t="s">
        <v>159</v>
      </c>
      <c r="E199" s="226" t="s">
        <v>628</v>
      </c>
      <c r="F199" s="227" t="s">
        <v>629</v>
      </c>
      <c r="G199" s="228" t="s">
        <v>182</v>
      </c>
      <c r="H199" s="229">
        <v>5</v>
      </c>
      <c r="I199" s="230"/>
      <c r="J199" s="231">
        <f>ROUND(I199*H199,2)</f>
        <v>0</v>
      </c>
      <c r="K199" s="232"/>
      <c r="L199" s="41"/>
      <c r="M199" s="233" t="s">
        <v>1</v>
      </c>
      <c r="N199" s="234" t="s">
        <v>47</v>
      </c>
      <c r="O199" s="89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7" t="s">
        <v>224</v>
      </c>
      <c r="AT199" s="237" t="s">
        <v>159</v>
      </c>
      <c r="AU199" s="237" t="s">
        <v>92</v>
      </c>
      <c r="AY199" s="14" t="s">
        <v>156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4" t="s">
        <v>164</v>
      </c>
      <c r="BK199" s="238">
        <f>ROUND(I199*H199,2)</f>
        <v>0</v>
      </c>
      <c r="BL199" s="14" t="s">
        <v>224</v>
      </c>
      <c r="BM199" s="237" t="s">
        <v>1598</v>
      </c>
    </row>
    <row r="200" s="2" customFormat="1">
      <c r="A200" s="35"/>
      <c r="B200" s="36"/>
      <c r="C200" s="37"/>
      <c r="D200" s="239" t="s">
        <v>166</v>
      </c>
      <c r="E200" s="37"/>
      <c r="F200" s="240" t="s">
        <v>629</v>
      </c>
      <c r="G200" s="37"/>
      <c r="H200" s="37"/>
      <c r="I200" s="241"/>
      <c r="J200" s="37"/>
      <c r="K200" s="37"/>
      <c r="L200" s="41"/>
      <c r="M200" s="242"/>
      <c r="N200" s="243"/>
      <c r="O200" s="89"/>
      <c r="P200" s="89"/>
      <c r="Q200" s="89"/>
      <c r="R200" s="89"/>
      <c r="S200" s="89"/>
      <c r="T200" s="90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166</v>
      </c>
      <c r="AU200" s="14" t="s">
        <v>92</v>
      </c>
    </row>
    <row r="201" s="2" customFormat="1" ht="24.15" customHeight="1">
      <c r="A201" s="35"/>
      <c r="B201" s="36"/>
      <c r="C201" s="244" t="s">
        <v>248</v>
      </c>
      <c r="D201" s="244" t="s">
        <v>245</v>
      </c>
      <c r="E201" s="245" t="s">
        <v>631</v>
      </c>
      <c r="F201" s="246" t="s">
        <v>632</v>
      </c>
      <c r="G201" s="247" t="s">
        <v>182</v>
      </c>
      <c r="H201" s="248">
        <v>5.75</v>
      </c>
      <c r="I201" s="249"/>
      <c r="J201" s="250">
        <f>ROUND(I201*H201,2)</f>
        <v>0</v>
      </c>
      <c r="K201" s="251"/>
      <c r="L201" s="252"/>
      <c r="M201" s="253" t="s">
        <v>1</v>
      </c>
      <c r="N201" s="254" t="s">
        <v>47</v>
      </c>
      <c r="O201" s="89"/>
      <c r="P201" s="235">
        <f>O201*H201</f>
        <v>0</v>
      </c>
      <c r="Q201" s="235">
        <v>0.00089999999999999998</v>
      </c>
      <c r="R201" s="235">
        <f>Q201*H201</f>
        <v>0.0051749999999999999</v>
      </c>
      <c r="S201" s="235">
        <v>0</v>
      </c>
      <c r="T201" s="23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7" t="s">
        <v>248</v>
      </c>
      <c r="AT201" s="237" t="s">
        <v>245</v>
      </c>
      <c r="AU201" s="237" t="s">
        <v>92</v>
      </c>
      <c r="AY201" s="14" t="s">
        <v>156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4" t="s">
        <v>164</v>
      </c>
      <c r="BK201" s="238">
        <f>ROUND(I201*H201,2)</f>
        <v>0</v>
      </c>
      <c r="BL201" s="14" t="s">
        <v>224</v>
      </c>
      <c r="BM201" s="237" t="s">
        <v>1599</v>
      </c>
    </row>
    <row r="202" s="2" customFormat="1">
      <c r="A202" s="35"/>
      <c r="B202" s="36"/>
      <c r="C202" s="37"/>
      <c r="D202" s="239" t="s">
        <v>166</v>
      </c>
      <c r="E202" s="37"/>
      <c r="F202" s="240" t="s">
        <v>632</v>
      </c>
      <c r="G202" s="37"/>
      <c r="H202" s="37"/>
      <c r="I202" s="241"/>
      <c r="J202" s="37"/>
      <c r="K202" s="37"/>
      <c r="L202" s="41"/>
      <c r="M202" s="242"/>
      <c r="N202" s="243"/>
      <c r="O202" s="89"/>
      <c r="P202" s="89"/>
      <c r="Q202" s="89"/>
      <c r="R202" s="89"/>
      <c r="S202" s="89"/>
      <c r="T202" s="90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166</v>
      </c>
      <c r="AU202" s="14" t="s">
        <v>92</v>
      </c>
    </row>
    <row r="203" s="2" customFormat="1">
      <c r="A203" s="35"/>
      <c r="B203" s="36"/>
      <c r="C203" s="37"/>
      <c r="D203" s="239" t="s">
        <v>577</v>
      </c>
      <c r="E203" s="37"/>
      <c r="F203" s="259" t="s">
        <v>634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577</v>
      </c>
      <c r="AU203" s="14" t="s">
        <v>92</v>
      </c>
    </row>
    <row r="204" s="2" customFormat="1" ht="33" customHeight="1">
      <c r="A204" s="35"/>
      <c r="B204" s="36"/>
      <c r="C204" s="225" t="s">
        <v>307</v>
      </c>
      <c r="D204" s="225" t="s">
        <v>159</v>
      </c>
      <c r="E204" s="226" t="s">
        <v>635</v>
      </c>
      <c r="F204" s="227" t="s">
        <v>636</v>
      </c>
      <c r="G204" s="228" t="s">
        <v>182</v>
      </c>
      <c r="H204" s="229">
        <v>58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1600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636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24.15" customHeight="1">
      <c r="A206" s="35"/>
      <c r="B206" s="36"/>
      <c r="C206" s="244" t="s">
        <v>311</v>
      </c>
      <c r="D206" s="244" t="s">
        <v>245</v>
      </c>
      <c r="E206" s="245" t="s">
        <v>638</v>
      </c>
      <c r="F206" s="246" t="s">
        <v>639</v>
      </c>
      <c r="G206" s="247" t="s">
        <v>182</v>
      </c>
      <c r="H206" s="248">
        <v>46</v>
      </c>
      <c r="I206" s="249"/>
      <c r="J206" s="250">
        <f>ROUND(I206*H206,2)</f>
        <v>0</v>
      </c>
      <c r="K206" s="251"/>
      <c r="L206" s="252"/>
      <c r="M206" s="253" t="s">
        <v>1</v>
      </c>
      <c r="N206" s="254" t="s">
        <v>47</v>
      </c>
      <c r="O206" s="89"/>
      <c r="P206" s="235">
        <f>O206*H206</f>
        <v>0</v>
      </c>
      <c r="Q206" s="235">
        <v>0.00016000000000000001</v>
      </c>
      <c r="R206" s="235">
        <f>Q206*H206</f>
        <v>0.0073600000000000002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248</v>
      </c>
      <c r="AT206" s="237" t="s">
        <v>245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1601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639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>
      <c r="A208" s="35"/>
      <c r="B208" s="36"/>
      <c r="C208" s="37"/>
      <c r="D208" s="239" t="s">
        <v>577</v>
      </c>
      <c r="E208" s="37"/>
      <c r="F208" s="259" t="s">
        <v>641</v>
      </c>
      <c r="G208" s="37"/>
      <c r="H208" s="37"/>
      <c r="I208" s="241"/>
      <c r="J208" s="37"/>
      <c r="K208" s="37"/>
      <c r="L208" s="41"/>
      <c r="M208" s="242"/>
      <c r="N208" s="243"/>
      <c r="O208" s="89"/>
      <c r="P208" s="89"/>
      <c r="Q208" s="89"/>
      <c r="R208" s="89"/>
      <c r="S208" s="89"/>
      <c r="T208" s="90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577</v>
      </c>
      <c r="AU208" s="14" t="s">
        <v>92</v>
      </c>
    </row>
    <row r="209" s="2" customFormat="1" ht="24.15" customHeight="1">
      <c r="A209" s="35"/>
      <c r="B209" s="36"/>
      <c r="C209" s="244" t="s">
        <v>315</v>
      </c>
      <c r="D209" s="244" t="s">
        <v>245</v>
      </c>
      <c r="E209" s="245" t="s">
        <v>642</v>
      </c>
      <c r="F209" s="246" t="s">
        <v>643</v>
      </c>
      <c r="G209" s="247" t="s">
        <v>182</v>
      </c>
      <c r="H209" s="248">
        <v>20.699999999999999</v>
      </c>
      <c r="I209" s="249"/>
      <c r="J209" s="250">
        <f>ROUND(I209*H209,2)</f>
        <v>0</v>
      </c>
      <c r="K209" s="251"/>
      <c r="L209" s="252"/>
      <c r="M209" s="253" t="s">
        <v>1</v>
      </c>
      <c r="N209" s="254" t="s">
        <v>47</v>
      </c>
      <c r="O209" s="89"/>
      <c r="P209" s="235">
        <f>O209*H209</f>
        <v>0</v>
      </c>
      <c r="Q209" s="235">
        <v>0.00025000000000000001</v>
      </c>
      <c r="R209" s="235">
        <f>Q209*H209</f>
        <v>0.0051749999999999999</v>
      </c>
      <c r="S209" s="235">
        <v>0</v>
      </c>
      <c r="T209" s="23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7" t="s">
        <v>248</v>
      </c>
      <c r="AT209" s="237" t="s">
        <v>245</v>
      </c>
      <c r="AU209" s="237" t="s">
        <v>92</v>
      </c>
      <c r="AY209" s="14" t="s">
        <v>156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4" t="s">
        <v>164</v>
      </c>
      <c r="BK209" s="238">
        <f>ROUND(I209*H209,2)</f>
        <v>0</v>
      </c>
      <c r="BL209" s="14" t="s">
        <v>224</v>
      </c>
      <c r="BM209" s="237" t="s">
        <v>1602</v>
      </c>
    </row>
    <row r="210" s="2" customFormat="1">
      <c r="A210" s="35"/>
      <c r="B210" s="36"/>
      <c r="C210" s="37"/>
      <c r="D210" s="239" t="s">
        <v>166</v>
      </c>
      <c r="E210" s="37"/>
      <c r="F210" s="240" t="s">
        <v>643</v>
      </c>
      <c r="G210" s="37"/>
      <c r="H210" s="37"/>
      <c r="I210" s="241"/>
      <c r="J210" s="37"/>
      <c r="K210" s="37"/>
      <c r="L210" s="41"/>
      <c r="M210" s="242"/>
      <c r="N210" s="243"/>
      <c r="O210" s="89"/>
      <c r="P210" s="89"/>
      <c r="Q210" s="89"/>
      <c r="R210" s="89"/>
      <c r="S210" s="89"/>
      <c r="T210" s="90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166</v>
      </c>
      <c r="AU210" s="14" t="s">
        <v>92</v>
      </c>
    </row>
    <row r="211" s="2" customFormat="1">
      <c r="A211" s="35"/>
      <c r="B211" s="36"/>
      <c r="C211" s="37"/>
      <c r="D211" s="239" t="s">
        <v>577</v>
      </c>
      <c r="E211" s="37"/>
      <c r="F211" s="259" t="s">
        <v>645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577</v>
      </c>
      <c r="AU211" s="14" t="s">
        <v>92</v>
      </c>
    </row>
    <row r="212" s="2" customFormat="1" ht="24.15" customHeight="1">
      <c r="A212" s="35"/>
      <c r="B212" s="36"/>
      <c r="C212" s="225" t="s">
        <v>319</v>
      </c>
      <c r="D212" s="225" t="s">
        <v>159</v>
      </c>
      <c r="E212" s="226" t="s">
        <v>646</v>
      </c>
      <c r="F212" s="227" t="s">
        <v>647</v>
      </c>
      <c r="G212" s="228" t="s">
        <v>182</v>
      </c>
      <c r="H212" s="229">
        <v>10</v>
      </c>
      <c r="I212" s="230"/>
      <c r="J212" s="231">
        <f>ROUND(I212*H212,2)</f>
        <v>0</v>
      </c>
      <c r="K212" s="232"/>
      <c r="L212" s="41"/>
      <c r="M212" s="233" t="s">
        <v>1</v>
      </c>
      <c r="N212" s="234" t="s">
        <v>47</v>
      </c>
      <c r="O212" s="89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224</v>
      </c>
      <c r="AT212" s="237" t="s">
        <v>159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1603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647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37.8" customHeight="1">
      <c r="A214" s="35"/>
      <c r="B214" s="36"/>
      <c r="C214" s="244" t="s">
        <v>323</v>
      </c>
      <c r="D214" s="244" t="s">
        <v>245</v>
      </c>
      <c r="E214" s="245" t="s">
        <v>649</v>
      </c>
      <c r="F214" s="246" t="s">
        <v>650</v>
      </c>
      <c r="G214" s="247" t="s">
        <v>182</v>
      </c>
      <c r="H214" s="248">
        <v>11.5</v>
      </c>
      <c r="I214" s="249"/>
      <c r="J214" s="250">
        <f>ROUND(I214*H214,2)</f>
        <v>0</v>
      </c>
      <c r="K214" s="251"/>
      <c r="L214" s="252"/>
      <c r="M214" s="253" t="s">
        <v>1</v>
      </c>
      <c r="N214" s="254" t="s">
        <v>47</v>
      </c>
      <c r="O214" s="89"/>
      <c r="P214" s="235">
        <f>O214*H214</f>
        <v>0</v>
      </c>
      <c r="Q214" s="235">
        <v>8.0000000000000007E-05</v>
      </c>
      <c r="R214" s="235">
        <f>Q214*H214</f>
        <v>0.00092000000000000003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248</v>
      </c>
      <c r="AT214" s="237" t="s">
        <v>245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1604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650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2" customFormat="1">
      <c r="A216" s="35"/>
      <c r="B216" s="36"/>
      <c r="C216" s="37"/>
      <c r="D216" s="239" t="s">
        <v>577</v>
      </c>
      <c r="E216" s="37"/>
      <c r="F216" s="259" t="s">
        <v>652</v>
      </c>
      <c r="G216" s="37"/>
      <c r="H216" s="37"/>
      <c r="I216" s="241"/>
      <c r="J216" s="37"/>
      <c r="K216" s="37"/>
      <c r="L216" s="41"/>
      <c r="M216" s="242"/>
      <c r="N216" s="243"/>
      <c r="O216" s="89"/>
      <c r="P216" s="89"/>
      <c r="Q216" s="89"/>
      <c r="R216" s="89"/>
      <c r="S216" s="89"/>
      <c r="T216" s="90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577</v>
      </c>
      <c r="AU216" s="14" t="s">
        <v>92</v>
      </c>
    </row>
    <row r="217" s="2" customFormat="1" ht="24.15" customHeight="1">
      <c r="A217" s="35"/>
      <c r="B217" s="36"/>
      <c r="C217" s="225" t="s">
        <v>327</v>
      </c>
      <c r="D217" s="225" t="s">
        <v>159</v>
      </c>
      <c r="E217" s="226" t="s">
        <v>653</v>
      </c>
      <c r="F217" s="227" t="s">
        <v>654</v>
      </c>
      <c r="G217" s="228" t="s">
        <v>182</v>
      </c>
      <c r="H217" s="229">
        <v>120</v>
      </c>
      <c r="I217" s="230"/>
      <c r="J217" s="231">
        <f>ROUND(I217*H217,2)</f>
        <v>0</v>
      </c>
      <c r="K217" s="232"/>
      <c r="L217" s="41"/>
      <c r="M217" s="233" t="s">
        <v>1</v>
      </c>
      <c r="N217" s="234" t="s">
        <v>47</v>
      </c>
      <c r="O217" s="89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7" t="s">
        <v>224</v>
      </c>
      <c r="AT217" s="237" t="s">
        <v>159</v>
      </c>
      <c r="AU217" s="237" t="s">
        <v>92</v>
      </c>
      <c r="AY217" s="14" t="s">
        <v>156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4" t="s">
        <v>164</v>
      </c>
      <c r="BK217" s="238">
        <f>ROUND(I217*H217,2)</f>
        <v>0</v>
      </c>
      <c r="BL217" s="14" t="s">
        <v>224</v>
      </c>
      <c r="BM217" s="237" t="s">
        <v>1605</v>
      </c>
    </row>
    <row r="218" s="2" customFormat="1">
      <c r="A218" s="35"/>
      <c r="B218" s="36"/>
      <c r="C218" s="37"/>
      <c r="D218" s="239" t="s">
        <v>166</v>
      </c>
      <c r="E218" s="37"/>
      <c r="F218" s="240" t="s">
        <v>654</v>
      </c>
      <c r="G218" s="37"/>
      <c r="H218" s="37"/>
      <c r="I218" s="241"/>
      <c r="J218" s="37"/>
      <c r="K218" s="37"/>
      <c r="L218" s="41"/>
      <c r="M218" s="242"/>
      <c r="N218" s="243"/>
      <c r="O218" s="89"/>
      <c r="P218" s="89"/>
      <c r="Q218" s="89"/>
      <c r="R218" s="89"/>
      <c r="S218" s="89"/>
      <c r="T218" s="90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166</v>
      </c>
      <c r="AU218" s="14" t="s">
        <v>92</v>
      </c>
    </row>
    <row r="219" s="2" customFormat="1" ht="24.15" customHeight="1">
      <c r="A219" s="35"/>
      <c r="B219" s="36"/>
      <c r="C219" s="225" t="s">
        <v>331</v>
      </c>
      <c r="D219" s="225" t="s">
        <v>159</v>
      </c>
      <c r="E219" s="226" t="s">
        <v>656</v>
      </c>
      <c r="F219" s="227" t="s">
        <v>657</v>
      </c>
      <c r="G219" s="228" t="s">
        <v>283</v>
      </c>
      <c r="H219" s="229">
        <v>10</v>
      </c>
      <c r="I219" s="230"/>
      <c r="J219" s="231">
        <f>ROUND(I219*H219,2)</f>
        <v>0</v>
      </c>
      <c r="K219" s="232"/>
      <c r="L219" s="41"/>
      <c r="M219" s="233" t="s">
        <v>1</v>
      </c>
      <c r="N219" s="234" t="s">
        <v>47</v>
      </c>
      <c r="O219" s="89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7" t="s">
        <v>224</v>
      </c>
      <c r="AT219" s="237" t="s">
        <v>159</v>
      </c>
      <c r="AU219" s="237" t="s">
        <v>92</v>
      </c>
      <c r="AY219" s="14" t="s">
        <v>156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4" t="s">
        <v>164</v>
      </c>
      <c r="BK219" s="238">
        <f>ROUND(I219*H219,2)</f>
        <v>0</v>
      </c>
      <c r="BL219" s="14" t="s">
        <v>224</v>
      </c>
      <c r="BM219" s="237" t="s">
        <v>1606</v>
      </c>
    </row>
    <row r="220" s="2" customFormat="1">
      <c r="A220" s="35"/>
      <c r="B220" s="36"/>
      <c r="C220" s="37"/>
      <c r="D220" s="239" t="s">
        <v>166</v>
      </c>
      <c r="E220" s="37"/>
      <c r="F220" s="240" t="s">
        <v>657</v>
      </c>
      <c r="G220" s="37"/>
      <c r="H220" s="37"/>
      <c r="I220" s="241"/>
      <c r="J220" s="37"/>
      <c r="K220" s="37"/>
      <c r="L220" s="41"/>
      <c r="M220" s="242"/>
      <c r="N220" s="243"/>
      <c r="O220" s="89"/>
      <c r="P220" s="89"/>
      <c r="Q220" s="89"/>
      <c r="R220" s="89"/>
      <c r="S220" s="89"/>
      <c r="T220" s="90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166</v>
      </c>
      <c r="AU220" s="14" t="s">
        <v>92</v>
      </c>
    </row>
    <row r="221" s="2" customFormat="1" ht="24.15" customHeight="1">
      <c r="A221" s="35"/>
      <c r="B221" s="36"/>
      <c r="C221" s="225" t="s">
        <v>335</v>
      </c>
      <c r="D221" s="225" t="s">
        <v>159</v>
      </c>
      <c r="E221" s="226" t="s">
        <v>659</v>
      </c>
      <c r="F221" s="227" t="s">
        <v>660</v>
      </c>
      <c r="G221" s="228" t="s">
        <v>283</v>
      </c>
      <c r="H221" s="229">
        <v>18</v>
      </c>
      <c r="I221" s="230"/>
      <c r="J221" s="231">
        <f>ROUND(I221*H221,2)</f>
        <v>0</v>
      </c>
      <c r="K221" s="232"/>
      <c r="L221" s="41"/>
      <c r="M221" s="233" t="s">
        <v>1</v>
      </c>
      <c r="N221" s="234" t="s">
        <v>47</v>
      </c>
      <c r="O221" s="89"/>
      <c r="P221" s="235">
        <f>O221*H221</f>
        <v>0</v>
      </c>
      <c r="Q221" s="235">
        <v>0</v>
      </c>
      <c r="R221" s="235">
        <f>Q221*H221</f>
        <v>0</v>
      </c>
      <c r="S221" s="235">
        <v>0</v>
      </c>
      <c r="T221" s="23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7" t="s">
        <v>224</v>
      </c>
      <c r="AT221" s="237" t="s">
        <v>159</v>
      </c>
      <c r="AU221" s="237" t="s">
        <v>92</v>
      </c>
      <c r="AY221" s="14" t="s">
        <v>156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4" t="s">
        <v>164</v>
      </c>
      <c r="BK221" s="238">
        <f>ROUND(I221*H221,2)</f>
        <v>0</v>
      </c>
      <c r="BL221" s="14" t="s">
        <v>224</v>
      </c>
      <c r="BM221" s="237" t="s">
        <v>1607</v>
      </c>
    </row>
    <row r="222" s="2" customFormat="1">
      <c r="A222" s="35"/>
      <c r="B222" s="36"/>
      <c r="C222" s="37"/>
      <c r="D222" s="239" t="s">
        <v>166</v>
      </c>
      <c r="E222" s="37"/>
      <c r="F222" s="240" t="s">
        <v>660</v>
      </c>
      <c r="G222" s="37"/>
      <c r="H222" s="37"/>
      <c r="I222" s="241"/>
      <c r="J222" s="37"/>
      <c r="K222" s="37"/>
      <c r="L222" s="41"/>
      <c r="M222" s="242"/>
      <c r="N222" s="243"/>
      <c r="O222" s="89"/>
      <c r="P222" s="89"/>
      <c r="Q222" s="89"/>
      <c r="R222" s="89"/>
      <c r="S222" s="89"/>
      <c r="T222" s="90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166</v>
      </c>
      <c r="AU222" s="14" t="s">
        <v>92</v>
      </c>
    </row>
    <row r="223" s="2" customFormat="1" ht="24.15" customHeight="1">
      <c r="A223" s="35"/>
      <c r="B223" s="36"/>
      <c r="C223" s="225" t="s">
        <v>339</v>
      </c>
      <c r="D223" s="225" t="s">
        <v>159</v>
      </c>
      <c r="E223" s="226" t="s">
        <v>662</v>
      </c>
      <c r="F223" s="227" t="s">
        <v>663</v>
      </c>
      <c r="G223" s="228" t="s">
        <v>283</v>
      </c>
      <c r="H223" s="229">
        <v>2</v>
      </c>
      <c r="I223" s="230"/>
      <c r="J223" s="231">
        <f>ROUND(I223*H223,2)</f>
        <v>0</v>
      </c>
      <c r="K223" s="232"/>
      <c r="L223" s="41"/>
      <c r="M223" s="233" t="s">
        <v>1</v>
      </c>
      <c r="N223" s="234" t="s">
        <v>47</v>
      </c>
      <c r="O223" s="89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7" t="s">
        <v>224</v>
      </c>
      <c r="AT223" s="237" t="s">
        <v>159</v>
      </c>
      <c r="AU223" s="237" t="s">
        <v>92</v>
      </c>
      <c r="AY223" s="14" t="s">
        <v>156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4" t="s">
        <v>164</v>
      </c>
      <c r="BK223" s="238">
        <f>ROUND(I223*H223,2)</f>
        <v>0</v>
      </c>
      <c r="BL223" s="14" t="s">
        <v>224</v>
      </c>
      <c r="BM223" s="237" t="s">
        <v>1608</v>
      </c>
    </row>
    <row r="224" s="2" customFormat="1">
      <c r="A224" s="35"/>
      <c r="B224" s="36"/>
      <c r="C224" s="37"/>
      <c r="D224" s="239" t="s">
        <v>166</v>
      </c>
      <c r="E224" s="37"/>
      <c r="F224" s="240" t="s">
        <v>663</v>
      </c>
      <c r="G224" s="37"/>
      <c r="H224" s="37"/>
      <c r="I224" s="241"/>
      <c r="J224" s="37"/>
      <c r="K224" s="37"/>
      <c r="L224" s="41"/>
      <c r="M224" s="242"/>
      <c r="N224" s="243"/>
      <c r="O224" s="89"/>
      <c r="P224" s="89"/>
      <c r="Q224" s="89"/>
      <c r="R224" s="89"/>
      <c r="S224" s="89"/>
      <c r="T224" s="90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166</v>
      </c>
      <c r="AU224" s="14" t="s">
        <v>92</v>
      </c>
    </row>
    <row r="225" s="2" customFormat="1" ht="24.15" customHeight="1">
      <c r="A225" s="35"/>
      <c r="B225" s="36"/>
      <c r="C225" s="225" t="s">
        <v>344</v>
      </c>
      <c r="D225" s="225" t="s">
        <v>159</v>
      </c>
      <c r="E225" s="226" t="s">
        <v>665</v>
      </c>
      <c r="F225" s="227" t="s">
        <v>666</v>
      </c>
      <c r="G225" s="228" t="s">
        <v>283</v>
      </c>
      <c r="H225" s="229">
        <v>1</v>
      </c>
      <c r="I225" s="230"/>
      <c r="J225" s="231">
        <f>ROUND(I225*H225,2)</f>
        <v>0</v>
      </c>
      <c r="K225" s="232"/>
      <c r="L225" s="41"/>
      <c r="M225" s="233" t="s">
        <v>1</v>
      </c>
      <c r="N225" s="234" t="s">
        <v>47</v>
      </c>
      <c r="O225" s="89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7" t="s">
        <v>224</v>
      </c>
      <c r="AT225" s="237" t="s">
        <v>159</v>
      </c>
      <c r="AU225" s="237" t="s">
        <v>92</v>
      </c>
      <c r="AY225" s="14" t="s">
        <v>156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4" t="s">
        <v>164</v>
      </c>
      <c r="BK225" s="238">
        <f>ROUND(I225*H225,2)</f>
        <v>0</v>
      </c>
      <c r="BL225" s="14" t="s">
        <v>224</v>
      </c>
      <c r="BM225" s="237" t="s">
        <v>1609</v>
      </c>
    </row>
    <row r="226" s="2" customFormat="1">
      <c r="A226" s="35"/>
      <c r="B226" s="36"/>
      <c r="C226" s="37"/>
      <c r="D226" s="239" t="s">
        <v>166</v>
      </c>
      <c r="E226" s="37"/>
      <c r="F226" s="240" t="s">
        <v>666</v>
      </c>
      <c r="G226" s="37"/>
      <c r="H226" s="37"/>
      <c r="I226" s="241"/>
      <c r="J226" s="37"/>
      <c r="K226" s="37"/>
      <c r="L226" s="41"/>
      <c r="M226" s="242"/>
      <c r="N226" s="243"/>
      <c r="O226" s="89"/>
      <c r="P226" s="89"/>
      <c r="Q226" s="89"/>
      <c r="R226" s="89"/>
      <c r="S226" s="89"/>
      <c r="T226" s="90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166</v>
      </c>
      <c r="AU226" s="14" t="s">
        <v>92</v>
      </c>
    </row>
    <row r="227" s="2" customFormat="1" ht="24.15" customHeight="1">
      <c r="A227" s="35"/>
      <c r="B227" s="36"/>
      <c r="C227" s="225" t="s">
        <v>349</v>
      </c>
      <c r="D227" s="225" t="s">
        <v>159</v>
      </c>
      <c r="E227" s="226" t="s">
        <v>668</v>
      </c>
      <c r="F227" s="227" t="s">
        <v>669</v>
      </c>
      <c r="G227" s="228" t="s">
        <v>283</v>
      </c>
      <c r="H227" s="229">
        <v>2</v>
      </c>
      <c r="I227" s="230"/>
      <c r="J227" s="231">
        <f>ROUND(I227*H227,2)</f>
        <v>0</v>
      </c>
      <c r="K227" s="232"/>
      <c r="L227" s="41"/>
      <c r="M227" s="233" t="s">
        <v>1</v>
      </c>
      <c r="N227" s="234" t="s">
        <v>47</v>
      </c>
      <c r="O227" s="89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7" t="s">
        <v>224</v>
      </c>
      <c r="AT227" s="237" t="s">
        <v>159</v>
      </c>
      <c r="AU227" s="237" t="s">
        <v>92</v>
      </c>
      <c r="AY227" s="14" t="s">
        <v>156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4" t="s">
        <v>164</v>
      </c>
      <c r="BK227" s="238">
        <f>ROUND(I227*H227,2)</f>
        <v>0</v>
      </c>
      <c r="BL227" s="14" t="s">
        <v>224</v>
      </c>
      <c r="BM227" s="237" t="s">
        <v>1610</v>
      </c>
    </row>
    <row r="228" s="2" customFormat="1">
      <c r="A228" s="35"/>
      <c r="B228" s="36"/>
      <c r="C228" s="37"/>
      <c r="D228" s="239" t="s">
        <v>166</v>
      </c>
      <c r="E228" s="37"/>
      <c r="F228" s="240" t="s">
        <v>669</v>
      </c>
      <c r="G228" s="37"/>
      <c r="H228" s="37"/>
      <c r="I228" s="241"/>
      <c r="J228" s="37"/>
      <c r="K228" s="37"/>
      <c r="L228" s="41"/>
      <c r="M228" s="242"/>
      <c r="N228" s="243"/>
      <c r="O228" s="89"/>
      <c r="P228" s="89"/>
      <c r="Q228" s="89"/>
      <c r="R228" s="89"/>
      <c r="S228" s="89"/>
      <c r="T228" s="90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166</v>
      </c>
      <c r="AU228" s="14" t="s">
        <v>92</v>
      </c>
    </row>
    <row r="229" s="2" customFormat="1" ht="24.15" customHeight="1">
      <c r="A229" s="35"/>
      <c r="B229" s="36"/>
      <c r="C229" s="225" t="s">
        <v>356</v>
      </c>
      <c r="D229" s="225" t="s">
        <v>159</v>
      </c>
      <c r="E229" s="226" t="s">
        <v>671</v>
      </c>
      <c r="F229" s="227" t="s">
        <v>672</v>
      </c>
      <c r="G229" s="228" t="s">
        <v>283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1611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672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25" t="s">
        <v>360</v>
      </c>
      <c r="D231" s="225" t="s">
        <v>159</v>
      </c>
      <c r="E231" s="226" t="s">
        <v>674</v>
      </c>
      <c r="F231" s="227" t="s">
        <v>675</v>
      </c>
      <c r="G231" s="228" t="s">
        <v>283</v>
      </c>
      <c r="H231" s="229">
        <v>2</v>
      </c>
      <c r="I231" s="230"/>
      <c r="J231" s="231">
        <f>ROUND(I231*H231,2)</f>
        <v>0</v>
      </c>
      <c r="K231" s="232"/>
      <c r="L231" s="41"/>
      <c r="M231" s="233" t="s">
        <v>1</v>
      </c>
      <c r="N231" s="234" t="s">
        <v>47</v>
      </c>
      <c r="O231" s="89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224</v>
      </c>
      <c r="AT231" s="237" t="s">
        <v>159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1612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675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44" t="s">
        <v>364</v>
      </c>
      <c r="D233" s="244" t="s">
        <v>245</v>
      </c>
      <c r="E233" s="245" t="s">
        <v>677</v>
      </c>
      <c r="F233" s="246" t="s">
        <v>678</v>
      </c>
      <c r="G233" s="247" t="s">
        <v>283</v>
      </c>
      <c r="H233" s="248">
        <v>2</v>
      </c>
      <c r="I233" s="249"/>
      <c r="J233" s="250">
        <f>ROUND(I233*H233,2)</f>
        <v>0</v>
      </c>
      <c r="K233" s="251"/>
      <c r="L233" s="252"/>
      <c r="M233" s="253" t="s">
        <v>1</v>
      </c>
      <c r="N233" s="254" t="s">
        <v>47</v>
      </c>
      <c r="O233" s="89"/>
      <c r="P233" s="235">
        <f>O233*H233</f>
        <v>0</v>
      </c>
      <c r="Q233" s="235">
        <v>0.0031800000000000001</v>
      </c>
      <c r="R233" s="235">
        <f>Q233*H233</f>
        <v>0.0063600000000000002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248</v>
      </c>
      <c r="AT233" s="237" t="s">
        <v>245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1613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678</v>
      </c>
      <c r="G234" s="37"/>
      <c r="H234" s="37"/>
      <c r="I234" s="241"/>
      <c r="J234" s="37"/>
      <c r="K234" s="37"/>
      <c r="L234" s="41"/>
      <c r="M234" s="242"/>
      <c r="N234" s="243"/>
      <c r="O234" s="89"/>
      <c r="P234" s="89"/>
      <c r="Q234" s="89"/>
      <c r="R234" s="89"/>
      <c r="S234" s="89"/>
      <c r="T234" s="90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24.15" customHeight="1">
      <c r="A235" s="35"/>
      <c r="B235" s="36"/>
      <c r="C235" s="225" t="s">
        <v>368</v>
      </c>
      <c r="D235" s="225" t="s">
        <v>159</v>
      </c>
      <c r="E235" s="226" t="s">
        <v>680</v>
      </c>
      <c r="F235" s="227" t="s">
        <v>681</v>
      </c>
      <c r="G235" s="228" t="s">
        <v>283</v>
      </c>
      <c r="H235" s="229">
        <v>18</v>
      </c>
      <c r="I235" s="230"/>
      <c r="J235" s="231">
        <f>ROUND(I235*H235,2)</f>
        <v>0</v>
      </c>
      <c r="K235" s="232"/>
      <c r="L235" s="41"/>
      <c r="M235" s="233" t="s">
        <v>1</v>
      </c>
      <c r="N235" s="234" t="s">
        <v>47</v>
      </c>
      <c r="O235" s="89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7" t="s">
        <v>224</v>
      </c>
      <c r="AT235" s="237" t="s">
        <v>159</v>
      </c>
      <c r="AU235" s="237" t="s">
        <v>92</v>
      </c>
      <c r="AY235" s="14" t="s">
        <v>156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4" t="s">
        <v>164</v>
      </c>
      <c r="BK235" s="238">
        <f>ROUND(I235*H235,2)</f>
        <v>0</v>
      </c>
      <c r="BL235" s="14" t="s">
        <v>224</v>
      </c>
      <c r="BM235" s="237" t="s">
        <v>1614</v>
      </c>
    </row>
    <row r="236" s="2" customFormat="1">
      <c r="A236" s="35"/>
      <c r="B236" s="36"/>
      <c r="C236" s="37"/>
      <c r="D236" s="239" t="s">
        <v>166</v>
      </c>
      <c r="E236" s="37"/>
      <c r="F236" s="240" t="s">
        <v>681</v>
      </c>
      <c r="G236" s="37"/>
      <c r="H236" s="37"/>
      <c r="I236" s="241"/>
      <c r="J236" s="37"/>
      <c r="K236" s="37"/>
      <c r="L236" s="41"/>
      <c r="M236" s="242"/>
      <c r="N236" s="243"/>
      <c r="O236" s="89"/>
      <c r="P236" s="89"/>
      <c r="Q236" s="89"/>
      <c r="R236" s="89"/>
      <c r="S236" s="89"/>
      <c r="T236" s="90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166</v>
      </c>
      <c r="AU236" s="14" t="s">
        <v>92</v>
      </c>
    </row>
    <row r="237" s="2" customFormat="1" ht="24.15" customHeight="1">
      <c r="A237" s="35"/>
      <c r="B237" s="36"/>
      <c r="C237" s="244" t="s">
        <v>372</v>
      </c>
      <c r="D237" s="244" t="s">
        <v>245</v>
      </c>
      <c r="E237" s="245" t="s">
        <v>683</v>
      </c>
      <c r="F237" s="246" t="s">
        <v>684</v>
      </c>
      <c r="G237" s="247" t="s">
        <v>283</v>
      </c>
      <c r="H237" s="248">
        <v>18</v>
      </c>
      <c r="I237" s="249"/>
      <c r="J237" s="250">
        <f>ROUND(I237*H237,2)</f>
        <v>0</v>
      </c>
      <c r="K237" s="251"/>
      <c r="L237" s="252"/>
      <c r="M237" s="253" t="s">
        <v>1</v>
      </c>
      <c r="N237" s="254" t="s">
        <v>47</v>
      </c>
      <c r="O237" s="89"/>
      <c r="P237" s="235">
        <f>O237*H237</f>
        <v>0</v>
      </c>
      <c r="Q237" s="235">
        <v>2.0000000000000002E-05</v>
      </c>
      <c r="R237" s="235">
        <f>Q237*H237</f>
        <v>0.00036000000000000002</v>
      </c>
      <c r="S237" s="235">
        <v>0</v>
      </c>
      <c r="T237" s="23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7" t="s">
        <v>248</v>
      </c>
      <c r="AT237" s="237" t="s">
        <v>245</v>
      </c>
      <c r="AU237" s="237" t="s">
        <v>92</v>
      </c>
      <c r="AY237" s="14" t="s">
        <v>156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4" t="s">
        <v>164</v>
      </c>
      <c r="BK237" s="238">
        <f>ROUND(I237*H237,2)</f>
        <v>0</v>
      </c>
      <c r="BL237" s="14" t="s">
        <v>224</v>
      </c>
      <c r="BM237" s="237" t="s">
        <v>1615</v>
      </c>
    </row>
    <row r="238" s="2" customFormat="1">
      <c r="A238" s="35"/>
      <c r="B238" s="36"/>
      <c r="C238" s="37"/>
      <c r="D238" s="239" t="s">
        <v>166</v>
      </c>
      <c r="E238" s="37"/>
      <c r="F238" s="240" t="s">
        <v>684</v>
      </c>
      <c r="G238" s="37"/>
      <c r="H238" s="37"/>
      <c r="I238" s="241"/>
      <c r="J238" s="37"/>
      <c r="K238" s="37"/>
      <c r="L238" s="41"/>
      <c r="M238" s="242"/>
      <c r="N238" s="243"/>
      <c r="O238" s="89"/>
      <c r="P238" s="89"/>
      <c r="Q238" s="89"/>
      <c r="R238" s="89"/>
      <c r="S238" s="89"/>
      <c r="T238" s="90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166</v>
      </c>
      <c r="AU238" s="14" t="s">
        <v>92</v>
      </c>
    </row>
    <row r="239" s="2" customFormat="1" ht="24.15" customHeight="1">
      <c r="A239" s="35"/>
      <c r="B239" s="36"/>
      <c r="C239" s="225" t="s">
        <v>376</v>
      </c>
      <c r="D239" s="225" t="s">
        <v>159</v>
      </c>
      <c r="E239" s="226" t="s">
        <v>686</v>
      </c>
      <c r="F239" s="227" t="s">
        <v>687</v>
      </c>
      <c r="G239" s="228" t="s">
        <v>283</v>
      </c>
      <c r="H239" s="229">
        <v>6</v>
      </c>
      <c r="I239" s="230"/>
      <c r="J239" s="231">
        <f>ROUND(I239*H239,2)</f>
        <v>0</v>
      </c>
      <c r="K239" s="232"/>
      <c r="L239" s="41"/>
      <c r="M239" s="233" t="s">
        <v>1</v>
      </c>
      <c r="N239" s="234" t="s">
        <v>47</v>
      </c>
      <c r="O239" s="89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7" t="s">
        <v>224</v>
      </c>
      <c r="AT239" s="237" t="s">
        <v>159</v>
      </c>
      <c r="AU239" s="237" t="s">
        <v>92</v>
      </c>
      <c r="AY239" s="14" t="s">
        <v>156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4" t="s">
        <v>164</v>
      </c>
      <c r="BK239" s="238">
        <f>ROUND(I239*H239,2)</f>
        <v>0</v>
      </c>
      <c r="BL239" s="14" t="s">
        <v>224</v>
      </c>
      <c r="BM239" s="237" t="s">
        <v>1616</v>
      </c>
    </row>
    <row r="240" s="2" customFormat="1">
      <c r="A240" s="35"/>
      <c r="B240" s="36"/>
      <c r="C240" s="37"/>
      <c r="D240" s="239" t="s">
        <v>166</v>
      </c>
      <c r="E240" s="37"/>
      <c r="F240" s="240" t="s">
        <v>687</v>
      </c>
      <c r="G240" s="37"/>
      <c r="H240" s="37"/>
      <c r="I240" s="241"/>
      <c r="J240" s="37"/>
      <c r="K240" s="37"/>
      <c r="L240" s="41"/>
      <c r="M240" s="242"/>
      <c r="N240" s="243"/>
      <c r="O240" s="89"/>
      <c r="P240" s="89"/>
      <c r="Q240" s="89"/>
      <c r="R240" s="89"/>
      <c r="S240" s="89"/>
      <c r="T240" s="90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166</v>
      </c>
      <c r="AU240" s="14" t="s">
        <v>92</v>
      </c>
    </row>
    <row r="241" s="2" customFormat="1" ht="24.15" customHeight="1">
      <c r="A241" s="35"/>
      <c r="B241" s="36"/>
      <c r="C241" s="244" t="s">
        <v>380</v>
      </c>
      <c r="D241" s="244" t="s">
        <v>245</v>
      </c>
      <c r="E241" s="245" t="s">
        <v>689</v>
      </c>
      <c r="F241" s="246" t="s">
        <v>690</v>
      </c>
      <c r="G241" s="247" t="s">
        <v>283</v>
      </c>
      <c r="H241" s="248">
        <v>6</v>
      </c>
      <c r="I241" s="249"/>
      <c r="J241" s="250">
        <f>ROUND(I241*H241,2)</f>
        <v>0</v>
      </c>
      <c r="K241" s="251"/>
      <c r="L241" s="252"/>
      <c r="M241" s="253" t="s">
        <v>1</v>
      </c>
      <c r="N241" s="254" t="s">
        <v>47</v>
      </c>
      <c r="O241" s="89"/>
      <c r="P241" s="235">
        <f>O241*H241</f>
        <v>0</v>
      </c>
      <c r="Q241" s="235">
        <v>3.0000000000000001E-05</v>
      </c>
      <c r="R241" s="235">
        <f>Q241*H241</f>
        <v>0.00018000000000000001</v>
      </c>
      <c r="S241" s="235">
        <v>0</v>
      </c>
      <c r="T241" s="23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7" t="s">
        <v>248</v>
      </c>
      <c r="AT241" s="237" t="s">
        <v>245</v>
      </c>
      <c r="AU241" s="237" t="s">
        <v>92</v>
      </c>
      <c r="AY241" s="14" t="s">
        <v>156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4" t="s">
        <v>164</v>
      </c>
      <c r="BK241" s="238">
        <f>ROUND(I241*H241,2)</f>
        <v>0</v>
      </c>
      <c r="BL241" s="14" t="s">
        <v>224</v>
      </c>
      <c r="BM241" s="237" t="s">
        <v>1617</v>
      </c>
    </row>
    <row r="242" s="2" customFormat="1">
      <c r="A242" s="35"/>
      <c r="B242" s="36"/>
      <c r="C242" s="37"/>
      <c r="D242" s="239" t="s">
        <v>166</v>
      </c>
      <c r="E242" s="37"/>
      <c r="F242" s="240" t="s">
        <v>690</v>
      </c>
      <c r="G242" s="37"/>
      <c r="H242" s="37"/>
      <c r="I242" s="241"/>
      <c r="J242" s="37"/>
      <c r="K242" s="37"/>
      <c r="L242" s="41"/>
      <c r="M242" s="242"/>
      <c r="N242" s="243"/>
      <c r="O242" s="89"/>
      <c r="P242" s="89"/>
      <c r="Q242" s="89"/>
      <c r="R242" s="89"/>
      <c r="S242" s="89"/>
      <c r="T242" s="90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166</v>
      </c>
      <c r="AU242" s="14" t="s">
        <v>92</v>
      </c>
    </row>
    <row r="243" s="2" customFormat="1" ht="16.5" customHeight="1">
      <c r="A243" s="35"/>
      <c r="B243" s="36"/>
      <c r="C243" s="225" t="s">
        <v>384</v>
      </c>
      <c r="D243" s="225" t="s">
        <v>159</v>
      </c>
      <c r="E243" s="226" t="s">
        <v>692</v>
      </c>
      <c r="F243" s="227" t="s">
        <v>693</v>
      </c>
      <c r="G243" s="228" t="s">
        <v>283</v>
      </c>
      <c r="H243" s="229">
        <v>5</v>
      </c>
      <c r="I243" s="230"/>
      <c r="J243" s="231">
        <f>ROUND(I243*H243,2)</f>
        <v>0</v>
      </c>
      <c r="K243" s="232"/>
      <c r="L243" s="41"/>
      <c r="M243" s="233" t="s">
        <v>1</v>
      </c>
      <c r="N243" s="234" t="s">
        <v>47</v>
      </c>
      <c r="O243" s="89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7" t="s">
        <v>224</v>
      </c>
      <c r="AT243" s="237" t="s">
        <v>159</v>
      </c>
      <c r="AU243" s="237" t="s">
        <v>92</v>
      </c>
      <c r="AY243" s="14" t="s">
        <v>156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4" t="s">
        <v>164</v>
      </c>
      <c r="BK243" s="238">
        <f>ROUND(I243*H243,2)</f>
        <v>0</v>
      </c>
      <c r="BL243" s="14" t="s">
        <v>224</v>
      </c>
      <c r="BM243" s="237" t="s">
        <v>1618</v>
      </c>
    </row>
    <row r="244" s="2" customFormat="1">
      <c r="A244" s="35"/>
      <c r="B244" s="36"/>
      <c r="C244" s="37"/>
      <c r="D244" s="239" t="s">
        <v>166</v>
      </c>
      <c r="E244" s="37"/>
      <c r="F244" s="240" t="s">
        <v>693</v>
      </c>
      <c r="G244" s="37"/>
      <c r="H244" s="37"/>
      <c r="I244" s="241"/>
      <c r="J244" s="37"/>
      <c r="K244" s="37"/>
      <c r="L244" s="41"/>
      <c r="M244" s="242"/>
      <c r="N244" s="243"/>
      <c r="O244" s="89"/>
      <c r="P244" s="89"/>
      <c r="Q244" s="89"/>
      <c r="R244" s="89"/>
      <c r="S244" s="89"/>
      <c r="T244" s="90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166</v>
      </c>
      <c r="AU244" s="14" t="s">
        <v>92</v>
      </c>
    </row>
    <row r="245" s="2" customFormat="1" ht="16.5" customHeight="1">
      <c r="A245" s="35"/>
      <c r="B245" s="36"/>
      <c r="C245" s="244" t="s">
        <v>388</v>
      </c>
      <c r="D245" s="244" t="s">
        <v>245</v>
      </c>
      <c r="E245" s="245" t="s">
        <v>695</v>
      </c>
      <c r="F245" s="246" t="s">
        <v>696</v>
      </c>
      <c r="G245" s="247" t="s">
        <v>283</v>
      </c>
      <c r="H245" s="248">
        <v>2</v>
      </c>
      <c r="I245" s="249"/>
      <c r="J245" s="250">
        <f>ROUND(I245*H245,2)</f>
        <v>0</v>
      </c>
      <c r="K245" s="251"/>
      <c r="L245" s="252"/>
      <c r="M245" s="253" t="s">
        <v>1</v>
      </c>
      <c r="N245" s="254" t="s">
        <v>47</v>
      </c>
      <c r="O245" s="89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7" t="s">
        <v>248</v>
      </c>
      <c r="AT245" s="237" t="s">
        <v>245</v>
      </c>
      <c r="AU245" s="237" t="s">
        <v>92</v>
      </c>
      <c r="AY245" s="14" t="s">
        <v>156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4" t="s">
        <v>164</v>
      </c>
      <c r="BK245" s="238">
        <f>ROUND(I245*H245,2)</f>
        <v>0</v>
      </c>
      <c r="BL245" s="14" t="s">
        <v>224</v>
      </c>
      <c r="BM245" s="237" t="s">
        <v>1619</v>
      </c>
    </row>
    <row r="246" s="2" customFormat="1">
      <c r="A246" s="35"/>
      <c r="B246" s="36"/>
      <c r="C246" s="37"/>
      <c r="D246" s="239" t="s">
        <v>166</v>
      </c>
      <c r="E246" s="37"/>
      <c r="F246" s="240" t="s">
        <v>696</v>
      </c>
      <c r="G246" s="37"/>
      <c r="H246" s="37"/>
      <c r="I246" s="241"/>
      <c r="J246" s="37"/>
      <c r="K246" s="37"/>
      <c r="L246" s="41"/>
      <c r="M246" s="242"/>
      <c r="N246" s="243"/>
      <c r="O246" s="89"/>
      <c r="P246" s="89"/>
      <c r="Q246" s="89"/>
      <c r="R246" s="89"/>
      <c r="S246" s="89"/>
      <c r="T246" s="90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166</v>
      </c>
      <c r="AU246" s="14" t="s">
        <v>92</v>
      </c>
    </row>
    <row r="247" s="2" customFormat="1" ht="16.5" customHeight="1">
      <c r="A247" s="35"/>
      <c r="B247" s="36"/>
      <c r="C247" s="225" t="s">
        <v>392</v>
      </c>
      <c r="D247" s="225" t="s">
        <v>159</v>
      </c>
      <c r="E247" s="226" t="s">
        <v>698</v>
      </c>
      <c r="F247" s="227" t="s">
        <v>699</v>
      </c>
      <c r="G247" s="228" t="s">
        <v>283</v>
      </c>
      <c r="H247" s="229">
        <v>1</v>
      </c>
      <c r="I247" s="230"/>
      <c r="J247" s="231">
        <f>ROUND(I247*H247,2)</f>
        <v>0</v>
      </c>
      <c r="K247" s="232"/>
      <c r="L247" s="41"/>
      <c r="M247" s="233" t="s">
        <v>1</v>
      </c>
      <c r="N247" s="234" t="s">
        <v>47</v>
      </c>
      <c r="O247" s="89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7" t="s">
        <v>224</v>
      </c>
      <c r="AT247" s="237" t="s">
        <v>159</v>
      </c>
      <c r="AU247" s="237" t="s">
        <v>92</v>
      </c>
      <c r="AY247" s="14" t="s">
        <v>156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4" t="s">
        <v>164</v>
      </c>
      <c r="BK247" s="238">
        <f>ROUND(I247*H247,2)</f>
        <v>0</v>
      </c>
      <c r="BL247" s="14" t="s">
        <v>224</v>
      </c>
      <c r="BM247" s="237" t="s">
        <v>1620</v>
      </c>
    </row>
    <row r="248" s="2" customFormat="1">
      <c r="A248" s="35"/>
      <c r="B248" s="36"/>
      <c r="C248" s="37"/>
      <c r="D248" s="239" t="s">
        <v>166</v>
      </c>
      <c r="E248" s="37"/>
      <c r="F248" s="240" t="s">
        <v>699</v>
      </c>
      <c r="G248" s="37"/>
      <c r="H248" s="37"/>
      <c r="I248" s="241"/>
      <c r="J248" s="37"/>
      <c r="K248" s="37"/>
      <c r="L248" s="41"/>
      <c r="M248" s="242"/>
      <c r="N248" s="243"/>
      <c r="O248" s="89"/>
      <c r="P248" s="89"/>
      <c r="Q248" s="89"/>
      <c r="R248" s="89"/>
      <c r="S248" s="89"/>
      <c r="T248" s="90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166</v>
      </c>
      <c r="AU248" s="14" t="s">
        <v>92</v>
      </c>
    </row>
    <row r="249" s="2" customFormat="1" ht="16.5" customHeight="1">
      <c r="A249" s="35"/>
      <c r="B249" s="36"/>
      <c r="C249" s="244" t="s">
        <v>396</v>
      </c>
      <c r="D249" s="244" t="s">
        <v>245</v>
      </c>
      <c r="E249" s="245" t="s">
        <v>701</v>
      </c>
      <c r="F249" s="246" t="s">
        <v>702</v>
      </c>
      <c r="G249" s="247" t="s">
        <v>283</v>
      </c>
      <c r="H249" s="248">
        <v>1</v>
      </c>
      <c r="I249" s="249"/>
      <c r="J249" s="250">
        <f>ROUND(I249*H249,2)</f>
        <v>0</v>
      </c>
      <c r="K249" s="251"/>
      <c r="L249" s="252"/>
      <c r="M249" s="253" t="s">
        <v>1</v>
      </c>
      <c r="N249" s="254" t="s">
        <v>47</v>
      </c>
      <c r="O249" s="89"/>
      <c r="P249" s="235">
        <f>O249*H249</f>
        <v>0</v>
      </c>
      <c r="Q249" s="235">
        <v>1.0000000000000001E-05</v>
      </c>
      <c r="R249" s="235">
        <f>Q249*H249</f>
        <v>1.0000000000000001E-05</v>
      </c>
      <c r="S249" s="235">
        <v>0</v>
      </c>
      <c r="T249" s="236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7" t="s">
        <v>248</v>
      </c>
      <c r="AT249" s="237" t="s">
        <v>245</v>
      </c>
      <c r="AU249" s="237" t="s">
        <v>92</v>
      </c>
      <c r="AY249" s="14" t="s">
        <v>156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4" t="s">
        <v>164</v>
      </c>
      <c r="BK249" s="238">
        <f>ROUND(I249*H249,2)</f>
        <v>0</v>
      </c>
      <c r="BL249" s="14" t="s">
        <v>224</v>
      </c>
      <c r="BM249" s="237" t="s">
        <v>1621</v>
      </c>
    </row>
    <row r="250" s="2" customFormat="1">
      <c r="A250" s="35"/>
      <c r="B250" s="36"/>
      <c r="C250" s="37"/>
      <c r="D250" s="239" t="s">
        <v>166</v>
      </c>
      <c r="E250" s="37"/>
      <c r="F250" s="240" t="s">
        <v>702</v>
      </c>
      <c r="G250" s="37"/>
      <c r="H250" s="37"/>
      <c r="I250" s="241"/>
      <c r="J250" s="37"/>
      <c r="K250" s="37"/>
      <c r="L250" s="41"/>
      <c r="M250" s="242"/>
      <c r="N250" s="243"/>
      <c r="O250" s="89"/>
      <c r="P250" s="89"/>
      <c r="Q250" s="89"/>
      <c r="R250" s="89"/>
      <c r="S250" s="89"/>
      <c r="T250" s="90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166</v>
      </c>
      <c r="AU250" s="14" t="s">
        <v>92</v>
      </c>
    </row>
    <row r="251" s="2" customFormat="1" ht="24.15" customHeight="1">
      <c r="A251" s="35"/>
      <c r="B251" s="36"/>
      <c r="C251" s="225" t="s">
        <v>403</v>
      </c>
      <c r="D251" s="225" t="s">
        <v>159</v>
      </c>
      <c r="E251" s="226" t="s">
        <v>704</v>
      </c>
      <c r="F251" s="227" t="s">
        <v>705</v>
      </c>
      <c r="G251" s="228" t="s">
        <v>283</v>
      </c>
      <c r="H251" s="229">
        <v>5</v>
      </c>
      <c r="I251" s="230"/>
      <c r="J251" s="231">
        <f>ROUND(I251*H251,2)</f>
        <v>0</v>
      </c>
      <c r="K251" s="232"/>
      <c r="L251" s="41"/>
      <c r="M251" s="233" t="s">
        <v>1</v>
      </c>
      <c r="N251" s="234" t="s">
        <v>47</v>
      </c>
      <c r="O251" s="89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7" t="s">
        <v>224</v>
      </c>
      <c r="AT251" s="237" t="s">
        <v>159</v>
      </c>
      <c r="AU251" s="237" t="s">
        <v>92</v>
      </c>
      <c r="AY251" s="14" t="s">
        <v>156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4" t="s">
        <v>164</v>
      </c>
      <c r="BK251" s="238">
        <f>ROUND(I251*H251,2)</f>
        <v>0</v>
      </c>
      <c r="BL251" s="14" t="s">
        <v>224</v>
      </c>
      <c r="BM251" s="237" t="s">
        <v>1622</v>
      </c>
    </row>
    <row r="252" s="2" customFormat="1">
      <c r="A252" s="35"/>
      <c r="B252" s="36"/>
      <c r="C252" s="37"/>
      <c r="D252" s="239" t="s">
        <v>166</v>
      </c>
      <c r="E252" s="37"/>
      <c r="F252" s="240" t="s">
        <v>705</v>
      </c>
      <c r="G252" s="37"/>
      <c r="H252" s="37"/>
      <c r="I252" s="241"/>
      <c r="J252" s="37"/>
      <c r="K252" s="37"/>
      <c r="L252" s="41"/>
      <c r="M252" s="242"/>
      <c r="N252" s="243"/>
      <c r="O252" s="89"/>
      <c r="P252" s="89"/>
      <c r="Q252" s="89"/>
      <c r="R252" s="89"/>
      <c r="S252" s="89"/>
      <c r="T252" s="90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166</v>
      </c>
      <c r="AU252" s="14" t="s">
        <v>92</v>
      </c>
    </row>
    <row r="253" s="2" customFormat="1" ht="24.15" customHeight="1">
      <c r="A253" s="35"/>
      <c r="B253" s="36"/>
      <c r="C253" s="244" t="s">
        <v>407</v>
      </c>
      <c r="D253" s="244" t="s">
        <v>245</v>
      </c>
      <c r="E253" s="245" t="s">
        <v>707</v>
      </c>
      <c r="F253" s="246" t="s">
        <v>708</v>
      </c>
      <c r="G253" s="247" t="s">
        <v>283</v>
      </c>
      <c r="H253" s="248">
        <v>5</v>
      </c>
      <c r="I253" s="249"/>
      <c r="J253" s="250">
        <f>ROUND(I253*H253,2)</f>
        <v>0</v>
      </c>
      <c r="K253" s="251"/>
      <c r="L253" s="252"/>
      <c r="M253" s="253" t="s">
        <v>1</v>
      </c>
      <c r="N253" s="254" t="s">
        <v>47</v>
      </c>
      <c r="O253" s="89"/>
      <c r="P253" s="235">
        <f>O253*H253</f>
        <v>0</v>
      </c>
      <c r="Q253" s="235">
        <v>9.0000000000000006E-05</v>
      </c>
      <c r="R253" s="235">
        <f>Q253*H253</f>
        <v>0.00045000000000000004</v>
      </c>
      <c r="S253" s="235">
        <v>0</v>
      </c>
      <c r="T253" s="23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7" t="s">
        <v>248</v>
      </c>
      <c r="AT253" s="237" t="s">
        <v>245</v>
      </c>
      <c r="AU253" s="237" t="s">
        <v>92</v>
      </c>
      <c r="AY253" s="14" t="s">
        <v>156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4" t="s">
        <v>164</v>
      </c>
      <c r="BK253" s="238">
        <f>ROUND(I253*H253,2)</f>
        <v>0</v>
      </c>
      <c r="BL253" s="14" t="s">
        <v>224</v>
      </c>
      <c r="BM253" s="237" t="s">
        <v>1623</v>
      </c>
    </row>
    <row r="254" s="2" customFormat="1">
      <c r="A254" s="35"/>
      <c r="B254" s="36"/>
      <c r="C254" s="37"/>
      <c r="D254" s="239" t="s">
        <v>166</v>
      </c>
      <c r="E254" s="37"/>
      <c r="F254" s="240" t="s">
        <v>708</v>
      </c>
      <c r="G254" s="37"/>
      <c r="H254" s="37"/>
      <c r="I254" s="241"/>
      <c r="J254" s="37"/>
      <c r="K254" s="37"/>
      <c r="L254" s="41"/>
      <c r="M254" s="242"/>
      <c r="N254" s="243"/>
      <c r="O254" s="89"/>
      <c r="P254" s="89"/>
      <c r="Q254" s="89"/>
      <c r="R254" s="89"/>
      <c r="S254" s="89"/>
      <c r="T254" s="90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166</v>
      </c>
      <c r="AU254" s="14" t="s">
        <v>92</v>
      </c>
    </row>
    <row r="255" s="2" customFormat="1" ht="24.15" customHeight="1">
      <c r="A255" s="35"/>
      <c r="B255" s="36"/>
      <c r="C255" s="225" t="s">
        <v>411</v>
      </c>
      <c r="D255" s="225" t="s">
        <v>159</v>
      </c>
      <c r="E255" s="226" t="s">
        <v>710</v>
      </c>
      <c r="F255" s="227" t="s">
        <v>711</v>
      </c>
      <c r="G255" s="228" t="s">
        <v>283</v>
      </c>
      <c r="H255" s="229">
        <v>1</v>
      </c>
      <c r="I255" s="230"/>
      <c r="J255" s="231">
        <f>ROUND(I255*H255,2)</f>
        <v>0</v>
      </c>
      <c r="K255" s="232"/>
      <c r="L255" s="41"/>
      <c r="M255" s="233" t="s">
        <v>1</v>
      </c>
      <c r="N255" s="234" t="s">
        <v>47</v>
      </c>
      <c r="O255" s="89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7" t="s">
        <v>224</v>
      </c>
      <c r="AT255" s="237" t="s">
        <v>159</v>
      </c>
      <c r="AU255" s="237" t="s">
        <v>92</v>
      </c>
      <c r="AY255" s="14" t="s">
        <v>156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4" t="s">
        <v>164</v>
      </c>
      <c r="BK255" s="238">
        <f>ROUND(I255*H255,2)</f>
        <v>0</v>
      </c>
      <c r="BL255" s="14" t="s">
        <v>224</v>
      </c>
      <c r="BM255" s="237" t="s">
        <v>1624</v>
      </c>
    </row>
    <row r="256" s="2" customFormat="1">
      <c r="A256" s="35"/>
      <c r="B256" s="36"/>
      <c r="C256" s="37"/>
      <c r="D256" s="239" t="s">
        <v>166</v>
      </c>
      <c r="E256" s="37"/>
      <c r="F256" s="240" t="s">
        <v>711</v>
      </c>
      <c r="G256" s="37"/>
      <c r="H256" s="37"/>
      <c r="I256" s="241"/>
      <c r="J256" s="37"/>
      <c r="K256" s="37"/>
      <c r="L256" s="41"/>
      <c r="M256" s="242"/>
      <c r="N256" s="243"/>
      <c r="O256" s="89"/>
      <c r="P256" s="89"/>
      <c r="Q256" s="89"/>
      <c r="R256" s="89"/>
      <c r="S256" s="89"/>
      <c r="T256" s="90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166</v>
      </c>
      <c r="AU256" s="14" t="s">
        <v>92</v>
      </c>
    </row>
    <row r="257" s="2" customFormat="1" ht="24.15" customHeight="1">
      <c r="A257" s="35"/>
      <c r="B257" s="36"/>
      <c r="C257" s="244" t="s">
        <v>415</v>
      </c>
      <c r="D257" s="244" t="s">
        <v>245</v>
      </c>
      <c r="E257" s="245" t="s">
        <v>713</v>
      </c>
      <c r="F257" s="246" t="s">
        <v>714</v>
      </c>
      <c r="G257" s="247" t="s">
        <v>283</v>
      </c>
      <c r="H257" s="248">
        <v>1</v>
      </c>
      <c r="I257" s="249"/>
      <c r="J257" s="250">
        <f>ROUND(I257*H257,2)</f>
        <v>0</v>
      </c>
      <c r="K257" s="251"/>
      <c r="L257" s="252"/>
      <c r="M257" s="253" t="s">
        <v>1</v>
      </c>
      <c r="N257" s="254" t="s">
        <v>47</v>
      </c>
      <c r="O257" s="89"/>
      <c r="P257" s="235">
        <f>O257*H257</f>
        <v>0</v>
      </c>
      <c r="Q257" s="235">
        <v>0.00010000000000000001</v>
      </c>
      <c r="R257" s="235">
        <f>Q257*H257</f>
        <v>0.00010000000000000001</v>
      </c>
      <c r="S257" s="235">
        <v>0</v>
      </c>
      <c r="T257" s="23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7" t="s">
        <v>248</v>
      </c>
      <c r="AT257" s="237" t="s">
        <v>245</v>
      </c>
      <c r="AU257" s="237" t="s">
        <v>92</v>
      </c>
      <c r="AY257" s="14" t="s">
        <v>156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4" t="s">
        <v>164</v>
      </c>
      <c r="BK257" s="238">
        <f>ROUND(I257*H257,2)</f>
        <v>0</v>
      </c>
      <c r="BL257" s="14" t="s">
        <v>224</v>
      </c>
      <c r="BM257" s="237" t="s">
        <v>1625</v>
      </c>
    </row>
    <row r="258" s="2" customFormat="1">
      <c r="A258" s="35"/>
      <c r="B258" s="36"/>
      <c r="C258" s="37"/>
      <c r="D258" s="239" t="s">
        <v>166</v>
      </c>
      <c r="E258" s="37"/>
      <c r="F258" s="240" t="s">
        <v>714</v>
      </c>
      <c r="G258" s="37"/>
      <c r="H258" s="37"/>
      <c r="I258" s="241"/>
      <c r="J258" s="37"/>
      <c r="K258" s="37"/>
      <c r="L258" s="41"/>
      <c r="M258" s="242"/>
      <c r="N258" s="243"/>
      <c r="O258" s="89"/>
      <c r="P258" s="89"/>
      <c r="Q258" s="89"/>
      <c r="R258" s="89"/>
      <c r="S258" s="89"/>
      <c r="T258" s="90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166</v>
      </c>
      <c r="AU258" s="14" t="s">
        <v>92</v>
      </c>
    </row>
    <row r="259" s="2" customFormat="1" ht="16.5" customHeight="1">
      <c r="A259" s="35"/>
      <c r="B259" s="36"/>
      <c r="C259" s="244" t="s">
        <v>419</v>
      </c>
      <c r="D259" s="244" t="s">
        <v>245</v>
      </c>
      <c r="E259" s="245" t="s">
        <v>1626</v>
      </c>
      <c r="F259" s="246" t="s">
        <v>1627</v>
      </c>
      <c r="G259" s="247" t="s">
        <v>283</v>
      </c>
      <c r="H259" s="248">
        <v>1</v>
      </c>
      <c r="I259" s="249"/>
      <c r="J259" s="250">
        <f>ROUND(I259*H259,2)</f>
        <v>0</v>
      </c>
      <c r="K259" s="251"/>
      <c r="L259" s="252"/>
      <c r="M259" s="253" t="s">
        <v>1</v>
      </c>
      <c r="N259" s="254" t="s">
        <v>47</v>
      </c>
      <c r="O259" s="89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7" t="s">
        <v>248</v>
      </c>
      <c r="AT259" s="237" t="s">
        <v>245</v>
      </c>
      <c r="AU259" s="237" t="s">
        <v>92</v>
      </c>
      <c r="AY259" s="14" t="s">
        <v>156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4" t="s">
        <v>164</v>
      </c>
      <c r="BK259" s="238">
        <f>ROUND(I259*H259,2)</f>
        <v>0</v>
      </c>
      <c r="BL259" s="14" t="s">
        <v>224</v>
      </c>
      <c r="BM259" s="237" t="s">
        <v>1628</v>
      </c>
    </row>
    <row r="260" s="2" customFormat="1">
      <c r="A260" s="35"/>
      <c r="B260" s="36"/>
      <c r="C260" s="37"/>
      <c r="D260" s="239" t="s">
        <v>166</v>
      </c>
      <c r="E260" s="37"/>
      <c r="F260" s="240" t="s">
        <v>1627</v>
      </c>
      <c r="G260" s="37"/>
      <c r="H260" s="37"/>
      <c r="I260" s="241"/>
      <c r="J260" s="37"/>
      <c r="K260" s="37"/>
      <c r="L260" s="41"/>
      <c r="M260" s="242"/>
      <c r="N260" s="243"/>
      <c r="O260" s="89"/>
      <c r="P260" s="89"/>
      <c r="Q260" s="89"/>
      <c r="R260" s="89"/>
      <c r="S260" s="89"/>
      <c r="T260" s="90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166</v>
      </c>
      <c r="AU260" s="14" t="s">
        <v>92</v>
      </c>
    </row>
    <row r="261" s="2" customFormat="1" ht="24.15" customHeight="1">
      <c r="A261" s="35"/>
      <c r="B261" s="36"/>
      <c r="C261" s="225" t="s">
        <v>423</v>
      </c>
      <c r="D261" s="225" t="s">
        <v>159</v>
      </c>
      <c r="E261" s="226" t="s">
        <v>719</v>
      </c>
      <c r="F261" s="227" t="s">
        <v>720</v>
      </c>
      <c r="G261" s="228" t="s">
        <v>283</v>
      </c>
      <c r="H261" s="229">
        <v>1</v>
      </c>
      <c r="I261" s="230"/>
      <c r="J261" s="231">
        <f>ROUND(I261*H261,2)</f>
        <v>0</v>
      </c>
      <c r="K261" s="232"/>
      <c r="L261" s="41"/>
      <c r="M261" s="233" t="s">
        <v>1</v>
      </c>
      <c r="N261" s="234" t="s">
        <v>47</v>
      </c>
      <c r="O261" s="89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7" t="s">
        <v>224</v>
      </c>
      <c r="AT261" s="237" t="s">
        <v>159</v>
      </c>
      <c r="AU261" s="237" t="s">
        <v>92</v>
      </c>
      <c r="AY261" s="14" t="s">
        <v>156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4" t="s">
        <v>164</v>
      </c>
      <c r="BK261" s="238">
        <f>ROUND(I261*H261,2)</f>
        <v>0</v>
      </c>
      <c r="BL261" s="14" t="s">
        <v>224</v>
      </c>
      <c r="BM261" s="237" t="s">
        <v>1629</v>
      </c>
    </row>
    <row r="262" s="2" customFormat="1">
      <c r="A262" s="35"/>
      <c r="B262" s="36"/>
      <c r="C262" s="37"/>
      <c r="D262" s="239" t="s">
        <v>166</v>
      </c>
      <c r="E262" s="37"/>
      <c r="F262" s="240" t="s">
        <v>720</v>
      </c>
      <c r="G262" s="37"/>
      <c r="H262" s="37"/>
      <c r="I262" s="241"/>
      <c r="J262" s="37"/>
      <c r="K262" s="37"/>
      <c r="L262" s="41"/>
      <c r="M262" s="242"/>
      <c r="N262" s="243"/>
      <c r="O262" s="89"/>
      <c r="P262" s="89"/>
      <c r="Q262" s="89"/>
      <c r="R262" s="89"/>
      <c r="S262" s="89"/>
      <c r="T262" s="90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166</v>
      </c>
      <c r="AU262" s="14" t="s">
        <v>92</v>
      </c>
    </row>
    <row r="263" s="2" customFormat="1" ht="24.15" customHeight="1">
      <c r="A263" s="35"/>
      <c r="B263" s="36"/>
      <c r="C263" s="244" t="s">
        <v>427</v>
      </c>
      <c r="D263" s="244" t="s">
        <v>245</v>
      </c>
      <c r="E263" s="245" t="s">
        <v>722</v>
      </c>
      <c r="F263" s="246" t="s">
        <v>723</v>
      </c>
      <c r="G263" s="247" t="s">
        <v>283</v>
      </c>
      <c r="H263" s="248">
        <v>1</v>
      </c>
      <c r="I263" s="249"/>
      <c r="J263" s="250">
        <f>ROUND(I263*H263,2)</f>
        <v>0</v>
      </c>
      <c r="K263" s="251"/>
      <c r="L263" s="252"/>
      <c r="M263" s="253" t="s">
        <v>1</v>
      </c>
      <c r="N263" s="254" t="s">
        <v>47</v>
      </c>
      <c r="O263" s="89"/>
      <c r="P263" s="235">
        <f>O263*H263</f>
        <v>0</v>
      </c>
      <c r="Q263" s="235">
        <v>9.0000000000000006E-05</v>
      </c>
      <c r="R263" s="235">
        <f>Q263*H263</f>
        <v>9.0000000000000006E-05</v>
      </c>
      <c r="S263" s="235">
        <v>0</v>
      </c>
      <c r="T263" s="23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7" t="s">
        <v>248</v>
      </c>
      <c r="AT263" s="237" t="s">
        <v>245</v>
      </c>
      <c r="AU263" s="237" t="s">
        <v>92</v>
      </c>
      <c r="AY263" s="14" t="s">
        <v>156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4" t="s">
        <v>164</v>
      </c>
      <c r="BK263" s="238">
        <f>ROUND(I263*H263,2)</f>
        <v>0</v>
      </c>
      <c r="BL263" s="14" t="s">
        <v>224</v>
      </c>
      <c r="BM263" s="237" t="s">
        <v>1630</v>
      </c>
    </row>
    <row r="264" s="2" customFormat="1">
      <c r="A264" s="35"/>
      <c r="B264" s="36"/>
      <c r="C264" s="37"/>
      <c r="D264" s="239" t="s">
        <v>166</v>
      </c>
      <c r="E264" s="37"/>
      <c r="F264" s="240" t="s">
        <v>723</v>
      </c>
      <c r="G264" s="37"/>
      <c r="H264" s="37"/>
      <c r="I264" s="241"/>
      <c r="J264" s="37"/>
      <c r="K264" s="37"/>
      <c r="L264" s="41"/>
      <c r="M264" s="242"/>
      <c r="N264" s="243"/>
      <c r="O264" s="89"/>
      <c r="P264" s="89"/>
      <c r="Q264" s="89"/>
      <c r="R264" s="89"/>
      <c r="S264" s="89"/>
      <c r="T264" s="90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166</v>
      </c>
      <c r="AU264" s="14" t="s">
        <v>92</v>
      </c>
    </row>
    <row r="265" s="2" customFormat="1" ht="24.15" customHeight="1">
      <c r="A265" s="35"/>
      <c r="B265" s="36"/>
      <c r="C265" s="225" t="s">
        <v>431</v>
      </c>
      <c r="D265" s="225" t="s">
        <v>159</v>
      </c>
      <c r="E265" s="226" t="s">
        <v>725</v>
      </c>
      <c r="F265" s="227" t="s">
        <v>726</v>
      </c>
      <c r="G265" s="228" t="s">
        <v>283</v>
      </c>
      <c r="H265" s="229">
        <v>6</v>
      </c>
      <c r="I265" s="230"/>
      <c r="J265" s="231">
        <f>ROUND(I265*H265,2)</f>
        <v>0</v>
      </c>
      <c r="K265" s="232"/>
      <c r="L265" s="41"/>
      <c r="M265" s="233" t="s">
        <v>1</v>
      </c>
      <c r="N265" s="234" t="s">
        <v>47</v>
      </c>
      <c r="O265" s="89"/>
      <c r="P265" s="235">
        <f>O265*H265</f>
        <v>0</v>
      </c>
      <c r="Q265" s="235">
        <v>0</v>
      </c>
      <c r="R265" s="235">
        <f>Q265*H265</f>
        <v>0</v>
      </c>
      <c r="S265" s="235">
        <v>0</v>
      </c>
      <c r="T265" s="23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7" t="s">
        <v>224</v>
      </c>
      <c r="AT265" s="237" t="s">
        <v>159</v>
      </c>
      <c r="AU265" s="237" t="s">
        <v>92</v>
      </c>
      <c r="AY265" s="14" t="s">
        <v>156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4" t="s">
        <v>164</v>
      </c>
      <c r="BK265" s="238">
        <f>ROUND(I265*H265,2)</f>
        <v>0</v>
      </c>
      <c r="BL265" s="14" t="s">
        <v>224</v>
      </c>
      <c r="BM265" s="237" t="s">
        <v>1631</v>
      </c>
    </row>
    <row r="266" s="2" customFormat="1">
      <c r="A266" s="35"/>
      <c r="B266" s="36"/>
      <c r="C266" s="37"/>
      <c r="D266" s="239" t="s">
        <v>166</v>
      </c>
      <c r="E266" s="37"/>
      <c r="F266" s="240" t="s">
        <v>726</v>
      </c>
      <c r="G266" s="37"/>
      <c r="H266" s="37"/>
      <c r="I266" s="241"/>
      <c r="J266" s="37"/>
      <c r="K266" s="37"/>
      <c r="L266" s="41"/>
      <c r="M266" s="242"/>
      <c r="N266" s="243"/>
      <c r="O266" s="89"/>
      <c r="P266" s="89"/>
      <c r="Q266" s="89"/>
      <c r="R266" s="89"/>
      <c r="S266" s="89"/>
      <c r="T266" s="90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166</v>
      </c>
      <c r="AU266" s="14" t="s">
        <v>92</v>
      </c>
    </row>
    <row r="267" s="2" customFormat="1" ht="24.15" customHeight="1">
      <c r="A267" s="35"/>
      <c r="B267" s="36"/>
      <c r="C267" s="244" t="s">
        <v>435</v>
      </c>
      <c r="D267" s="244" t="s">
        <v>245</v>
      </c>
      <c r="E267" s="245" t="s">
        <v>728</v>
      </c>
      <c r="F267" s="246" t="s">
        <v>729</v>
      </c>
      <c r="G267" s="247" t="s">
        <v>283</v>
      </c>
      <c r="H267" s="248">
        <v>4</v>
      </c>
      <c r="I267" s="249"/>
      <c r="J267" s="250">
        <f>ROUND(I267*H267,2)</f>
        <v>0</v>
      </c>
      <c r="K267" s="251"/>
      <c r="L267" s="252"/>
      <c r="M267" s="253" t="s">
        <v>1</v>
      </c>
      <c r="N267" s="254" t="s">
        <v>47</v>
      </c>
      <c r="O267" s="89"/>
      <c r="P267" s="235">
        <f>O267*H267</f>
        <v>0</v>
      </c>
      <c r="Q267" s="235">
        <v>5.0000000000000002E-05</v>
      </c>
      <c r="R267" s="235">
        <f>Q267*H267</f>
        <v>0.00020000000000000001</v>
      </c>
      <c r="S267" s="235">
        <v>0</v>
      </c>
      <c r="T267" s="23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7" t="s">
        <v>248</v>
      </c>
      <c r="AT267" s="237" t="s">
        <v>245</v>
      </c>
      <c r="AU267" s="237" t="s">
        <v>92</v>
      </c>
      <c r="AY267" s="14" t="s">
        <v>156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4" t="s">
        <v>164</v>
      </c>
      <c r="BK267" s="238">
        <f>ROUND(I267*H267,2)</f>
        <v>0</v>
      </c>
      <c r="BL267" s="14" t="s">
        <v>224</v>
      </c>
      <c r="BM267" s="237" t="s">
        <v>1632</v>
      </c>
    </row>
    <row r="268" s="2" customFormat="1">
      <c r="A268" s="35"/>
      <c r="B268" s="36"/>
      <c r="C268" s="37"/>
      <c r="D268" s="239" t="s">
        <v>166</v>
      </c>
      <c r="E268" s="37"/>
      <c r="F268" s="240" t="s">
        <v>729</v>
      </c>
      <c r="G268" s="37"/>
      <c r="H268" s="37"/>
      <c r="I268" s="241"/>
      <c r="J268" s="37"/>
      <c r="K268" s="37"/>
      <c r="L268" s="41"/>
      <c r="M268" s="242"/>
      <c r="N268" s="243"/>
      <c r="O268" s="89"/>
      <c r="P268" s="89"/>
      <c r="Q268" s="89"/>
      <c r="R268" s="89"/>
      <c r="S268" s="89"/>
      <c r="T268" s="90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166</v>
      </c>
      <c r="AU268" s="14" t="s">
        <v>92</v>
      </c>
    </row>
    <row r="269" s="2" customFormat="1" ht="24.15" customHeight="1">
      <c r="A269" s="35"/>
      <c r="B269" s="36"/>
      <c r="C269" s="244" t="s">
        <v>439</v>
      </c>
      <c r="D269" s="244" t="s">
        <v>245</v>
      </c>
      <c r="E269" s="245" t="s">
        <v>731</v>
      </c>
      <c r="F269" s="246" t="s">
        <v>732</v>
      </c>
      <c r="G269" s="247" t="s">
        <v>283</v>
      </c>
      <c r="H269" s="248">
        <v>2</v>
      </c>
      <c r="I269" s="249"/>
      <c r="J269" s="250">
        <f>ROUND(I269*H269,2)</f>
        <v>0</v>
      </c>
      <c r="K269" s="251"/>
      <c r="L269" s="252"/>
      <c r="M269" s="253" t="s">
        <v>1</v>
      </c>
      <c r="N269" s="254" t="s">
        <v>47</v>
      </c>
      <c r="O269" s="89"/>
      <c r="P269" s="235">
        <f>O269*H269</f>
        <v>0</v>
      </c>
      <c r="Q269" s="235">
        <v>5.0000000000000002E-05</v>
      </c>
      <c r="R269" s="235">
        <f>Q269*H269</f>
        <v>0.00010000000000000001</v>
      </c>
      <c r="S269" s="235">
        <v>0</v>
      </c>
      <c r="T269" s="23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7" t="s">
        <v>248</v>
      </c>
      <c r="AT269" s="237" t="s">
        <v>245</v>
      </c>
      <c r="AU269" s="237" t="s">
        <v>92</v>
      </c>
      <c r="AY269" s="14" t="s">
        <v>156</v>
      </c>
      <c r="BE269" s="238">
        <f>IF(N269="základní",J269,0)</f>
        <v>0</v>
      </c>
      <c r="BF269" s="238">
        <f>IF(N269="snížená",J269,0)</f>
        <v>0</v>
      </c>
      <c r="BG269" s="238">
        <f>IF(N269="zákl. přenesená",J269,0)</f>
        <v>0</v>
      </c>
      <c r="BH269" s="238">
        <f>IF(N269="sníž. přenesená",J269,0)</f>
        <v>0</v>
      </c>
      <c r="BI269" s="238">
        <f>IF(N269="nulová",J269,0)</f>
        <v>0</v>
      </c>
      <c r="BJ269" s="14" t="s">
        <v>164</v>
      </c>
      <c r="BK269" s="238">
        <f>ROUND(I269*H269,2)</f>
        <v>0</v>
      </c>
      <c r="BL269" s="14" t="s">
        <v>224</v>
      </c>
      <c r="BM269" s="237" t="s">
        <v>1633</v>
      </c>
    </row>
    <row r="270" s="2" customFormat="1">
      <c r="A270" s="35"/>
      <c r="B270" s="36"/>
      <c r="C270" s="37"/>
      <c r="D270" s="239" t="s">
        <v>166</v>
      </c>
      <c r="E270" s="37"/>
      <c r="F270" s="240" t="s">
        <v>732</v>
      </c>
      <c r="G270" s="37"/>
      <c r="H270" s="37"/>
      <c r="I270" s="241"/>
      <c r="J270" s="37"/>
      <c r="K270" s="37"/>
      <c r="L270" s="41"/>
      <c r="M270" s="242"/>
      <c r="N270" s="243"/>
      <c r="O270" s="89"/>
      <c r="P270" s="89"/>
      <c r="Q270" s="89"/>
      <c r="R270" s="89"/>
      <c r="S270" s="89"/>
      <c r="T270" s="90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166</v>
      </c>
      <c r="AU270" s="14" t="s">
        <v>92</v>
      </c>
    </row>
    <row r="271" s="2" customFormat="1" ht="24.15" customHeight="1">
      <c r="A271" s="35"/>
      <c r="B271" s="36"/>
      <c r="C271" s="225" t="s">
        <v>443</v>
      </c>
      <c r="D271" s="225" t="s">
        <v>159</v>
      </c>
      <c r="E271" s="226" t="s">
        <v>734</v>
      </c>
      <c r="F271" s="227" t="s">
        <v>735</v>
      </c>
      <c r="G271" s="228" t="s">
        <v>283</v>
      </c>
      <c r="H271" s="229">
        <v>1</v>
      </c>
      <c r="I271" s="230"/>
      <c r="J271" s="231">
        <f>ROUND(I271*H271,2)</f>
        <v>0</v>
      </c>
      <c r="K271" s="232"/>
      <c r="L271" s="41"/>
      <c r="M271" s="233" t="s">
        <v>1</v>
      </c>
      <c r="N271" s="234" t="s">
        <v>47</v>
      </c>
      <c r="O271" s="89"/>
      <c r="P271" s="235">
        <f>O271*H271</f>
        <v>0</v>
      </c>
      <c r="Q271" s="235">
        <v>0</v>
      </c>
      <c r="R271" s="235">
        <f>Q271*H271</f>
        <v>0</v>
      </c>
      <c r="S271" s="235">
        <v>0</v>
      </c>
      <c r="T271" s="23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7" t="s">
        <v>224</v>
      </c>
      <c r="AT271" s="237" t="s">
        <v>159</v>
      </c>
      <c r="AU271" s="237" t="s">
        <v>92</v>
      </c>
      <c r="AY271" s="14" t="s">
        <v>156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4" t="s">
        <v>164</v>
      </c>
      <c r="BK271" s="238">
        <f>ROUND(I271*H271,2)</f>
        <v>0</v>
      </c>
      <c r="BL271" s="14" t="s">
        <v>224</v>
      </c>
      <c r="BM271" s="237" t="s">
        <v>1634</v>
      </c>
    </row>
    <row r="272" s="2" customFormat="1">
      <c r="A272" s="35"/>
      <c r="B272" s="36"/>
      <c r="C272" s="37"/>
      <c r="D272" s="239" t="s">
        <v>166</v>
      </c>
      <c r="E272" s="37"/>
      <c r="F272" s="240" t="s">
        <v>735</v>
      </c>
      <c r="G272" s="37"/>
      <c r="H272" s="37"/>
      <c r="I272" s="241"/>
      <c r="J272" s="37"/>
      <c r="K272" s="37"/>
      <c r="L272" s="41"/>
      <c r="M272" s="242"/>
      <c r="N272" s="243"/>
      <c r="O272" s="89"/>
      <c r="P272" s="89"/>
      <c r="Q272" s="89"/>
      <c r="R272" s="89"/>
      <c r="S272" s="89"/>
      <c r="T272" s="90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166</v>
      </c>
      <c r="AU272" s="14" t="s">
        <v>92</v>
      </c>
    </row>
    <row r="273" s="2" customFormat="1" ht="21.75" customHeight="1">
      <c r="A273" s="35"/>
      <c r="B273" s="36"/>
      <c r="C273" s="244" t="s">
        <v>450</v>
      </c>
      <c r="D273" s="244" t="s">
        <v>245</v>
      </c>
      <c r="E273" s="245" t="s">
        <v>737</v>
      </c>
      <c r="F273" s="246" t="s">
        <v>738</v>
      </c>
      <c r="G273" s="247" t="s">
        <v>283</v>
      </c>
      <c r="H273" s="248">
        <v>1</v>
      </c>
      <c r="I273" s="249"/>
      <c r="J273" s="250">
        <f>ROUND(I273*H273,2)</f>
        <v>0</v>
      </c>
      <c r="K273" s="251"/>
      <c r="L273" s="252"/>
      <c r="M273" s="253" t="s">
        <v>1</v>
      </c>
      <c r="N273" s="254" t="s">
        <v>47</v>
      </c>
      <c r="O273" s="89"/>
      <c r="P273" s="235">
        <f>O273*H273</f>
        <v>0</v>
      </c>
      <c r="Q273" s="235">
        <v>5.0000000000000002E-05</v>
      </c>
      <c r="R273" s="235">
        <f>Q273*H273</f>
        <v>5.0000000000000002E-05</v>
      </c>
      <c r="S273" s="235">
        <v>0</v>
      </c>
      <c r="T273" s="23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7" t="s">
        <v>248</v>
      </c>
      <c r="AT273" s="237" t="s">
        <v>245</v>
      </c>
      <c r="AU273" s="237" t="s">
        <v>92</v>
      </c>
      <c r="AY273" s="14" t="s">
        <v>156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4" t="s">
        <v>164</v>
      </c>
      <c r="BK273" s="238">
        <f>ROUND(I273*H273,2)</f>
        <v>0</v>
      </c>
      <c r="BL273" s="14" t="s">
        <v>224</v>
      </c>
      <c r="BM273" s="237" t="s">
        <v>1635</v>
      </c>
    </row>
    <row r="274" s="2" customFormat="1">
      <c r="A274" s="35"/>
      <c r="B274" s="36"/>
      <c r="C274" s="37"/>
      <c r="D274" s="239" t="s">
        <v>166</v>
      </c>
      <c r="E274" s="37"/>
      <c r="F274" s="240" t="s">
        <v>738</v>
      </c>
      <c r="G274" s="37"/>
      <c r="H274" s="37"/>
      <c r="I274" s="241"/>
      <c r="J274" s="37"/>
      <c r="K274" s="37"/>
      <c r="L274" s="41"/>
      <c r="M274" s="242"/>
      <c r="N274" s="243"/>
      <c r="O274" s="89"/>
      <c r="P274" s="89"/>
      <c r="Q274" s="89"/>
      <c r="R274" s="89"/>
      <c r="S274" s="89"/>
      <c r="T274" s="90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166</v>
      </c>
      <c r="AU274" s="14" t="s">
        <v>92</v>
      </c>
    </row>
    <row r="275" s="2" customFormat="1" ht="24.15" customHeight="1">
      <c r="A275" s="35"/>
      <c r="B275" s="36"/>
      <c r="C275" s="225" t="s">
        <v>454</v>
      </c>
      <c r="D275" s="225" t="s">
        <v>159</v>
      </c>
      <c r="E275" s="226" t="s">
        <v>740</v>
      </c>
      <c r="F275" s="227" t="s">
        <v>741</v>
      </c>
      <c r="G275" s="228" t="s">
        <v>283</v>
      </c>
      <c r="H275" s="229">
        <v>6</v>
      </c>
      <c r="I275" s="230"/>
      <c r="J275" s="231">
        <f>ROUND(I275*H275,2)</f>
        <v>0</v>
      </c>
      <c r="K275" s="232"/>
      <c r="L275" s="41"/>
      <c r="M275" s="233" t="s">
        <v>1</v>
      </c>
      <c r="N275" s="234" t="s">
        <v>47</v>
      </c>
      <c r="O275" s="89"/>
      <c r="P275" s="235">
        <f>O275*H275</f>
        <v>0</v>
      </c>
      <c r="Q275" s="235">
        <v>0</v>
      </c>
      <c r="R275" s="235">
        <f>Q275*H275</f>
        <v>0</v>
      </c>
      <c r="S275" s="235">
        <v>0</v>
      </c>
      <c r="T275" s="236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7" t="s">
        <v>224</v>
      </c>
      <c r="AT275" s="237" t="s">
        <v>159</v>
      </c>
      <c r="AU275" s="237" t="s">
        <v>92</v>
      </c>
      <c r="AY275" s="14" t="s">
        <v>156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4" t="s">
        <v>164</v>
      </c>
      <c r="BK275" s="238">
        <f>ROUND(I275*H275,2)</f>
        <v>0</v>
      </c>
      <c r="BL275" s="14" t="s">
        <v>224</v>
      </c>
      <c r="BM275" s="237" t="s">
        <v>1636</v>
      </c>
    </row>
    <row r="276" s="2" customFormat="1">
      <c r="A276" s="35"/>
      <c r="B276" s="36"/>
      <c r="C276" s="37"/>
      <c r="D276" s="239" t="s">
        <v>166</v>
      </c>
      <c r="E276" s="37"/>
      <c r="F276" s="240" t="s">
        <v>741</v>
      </c>
      <c r="G276" s="37"/>
      <c r="H276" s="37"/>
      <c r="I276" s="241"/>
      <c r="J276" s="37"/>
      <c r="K276" s="37"/>
      <c r="L276" s="41"/>
      <c r="M276" s="242"/>
      <c r="N276" s="243"/>
      <c r="O276" s="89"/>
      <c r="P276" s="89"/>
      <c r="Q276" s="89"/>
      <c r="R276" s="89"/>
      <c r="S276" s="89"/>
      <c r="T276" s="90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166</v>
      </c>
      <c r="AU276" s="14" t="s">
        <v>92</v>
      </c>
    </row>
    <row r="277" s="2" customFormat="1" ht="24.15" customHeight="1">
      <c r="A277" s="35"/>
      <c r="B277" s="36"/>
      <c r="C277" s="244" t="s">
        <v>458</v>
      </c>
      <c r="D277" s="244" t="s">
        <v>245</v>
      </c>
      <c r="E277" s="245" t="s">
        <v>743</v>
      </c>
      <c r="F277" s="246" t="s">
        <v>744</v>
      </c>
      <c r="G277" s="247" t="s">
        <v>283</v>
      </c>
      <c r="H277" s="248">
        <v>6</v>
      </c>
      <c r="I277" s="249"/>
      <c r="J277" s="250">
        <f>ROUND(I277*H277,2)</f>
        <v>0</v>
      </c>
      <c r="K277" s="251"/>
      <c r="L277" s="252"/>
      <c r="M277" s="253" t="s">
        <v>1</v>
      </c>
      <c r="N277" s="254" t="s">
        <v>47</v>
      </c>
      <c r="O277" s="89"/>
      <c r="P277" s="235">
        <f>O277*H277</f>
        <v>0</v>
      </c>
      <c r="Q277" s="235">
        <v>5.0000000000000002E-05</v>
      </c>
      <c r="R277" s="235">
        <f>Q277*H277</f>
        <v>0.00030000000000000003</v>
      </c>
      <c r="S277" s="235">
        <v>0</v>
      </c>
      <c r="T277" s="23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7" t="s">
        <v>248</v>
      </c>
      <c r="AT277" s="237" t="s">
        <v>245</v>
      </c>
      <c r="AU277" s="237" t="s">
        <v>92</v>
      </c>
      <c r="AY277" s="14" t="s">
        <v>156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4" t="s">
        <v>164</v>
      </c>
      <c r="BK277" s="238">
        <f>ROUND(I277*H277,2)</f>
        <v>0</v>
      </c>
      <c r="BL277" s="14" t="s">
        <v>224</v>
      </c>
      <c r="BM277" s="237" t="s">
        <v>1637</v>
      </c>
    </row>
    <row r="278" s="2" customFormat="1">
      <c r="A278" s="35"/>
      <c r="B278" s="36"/>
      <c r="C278" s="37"/>
      <c r="D278" s="239" t="s">
        <v>166</v>
      </c>
      <c r="E278" s="37"/>
      <c r="F278" s="240" t="s">
        <v>744</v>
      </c>
      <c r="G278" s="37"/>
      <c r="H278" s="37"/>
      <c r="I278" s="241"/>
      <c r="J278" s="37"/>
      <c r="K278" s="37"/>
      <c r="L278" s="41"/>
      <c r="M278" s="242"/>
      <c r="N278" s="243"/>
      <c r="O278" s="89"/>
      <c r="P278" s="89"/>
      <c r="Q278" s="89"/>
      <c r="R278" s="89"/>
      <c r="S278" s="89"/>
      <c r="T278" s="90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166</v>
      </c>
      <c r="AU278" s="14" t="s">
        <v>92</v>
      </c>
    </row>
    <row r="279" s="2" customFormat="1" ht="24.15" customHeight="1">
      <c r="A279" s="35"/>
      <c r="B279" s="36"/>
      <c r="C279" s="225" t="s">
        <v>462</v>
      </c>
      <c r="D279" s="225" t="s">
        <v>159</v>
      </c>
      <c r="E279" s="226" t="s">
        <v>746</v>
      </c>
      <c r="F279" s="227" t="s">
        <v>747</v>
      </c>
      <c r="G279" s="228" t="s">
        <v>283</v>
      </c>
      <c r="H279" s="229">
        <v>1</v>
      </c>
      <c r="I279" s="230"/>
      <c r="J279" s="231">
        <f>ROUND(I279*H279,2)</f>
        <v>0</v>
      </c>
      <c r="K279" s="232"/>
      <c r="L279" s="41"/>
      <c r="M279" s="233" t="s">
        <v>1</v>
      </c>
      <c r="N279" s="234" t="s">
        <v>47</v>
      </c>
      <c r="O279" s="89"/>
      <c r="P279" s="235">
        <f>O279*H279</f>
        <v>0</v>
      </c>
      <c r="Q279" s="235">
        <v>0</v>
      </c>
      <c r="R279" s="235">
        <f>Q279*H279</f>
        <v>0</v>
      </c>
      <c r="S279" s="235">
        <v>0</v>
      </c>
      <c r="T279" s="236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7" t="s">
        <v>224</v>
      </c>
      <c r="AT279" s="237" t="s">
        <v>159</v>
      </c>
      <c r="AU279" s="237" t="s">
        <v>92</v>
      </c>
      <c r="AY279" s="14" t="s">
        <v>156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4" t="s">
        <v>164</v>
      </c>
      <c r="BK279" s="238">
        <f>ROUND(I279*H279,2)</f>
        <v>0</v>
      </c>
      <c r="BL279" s="14" t="s">
        <v>224</v>
      </c>
      <c r="BM279" s="237" t="s">
        <v>1638</v>
      </c>
    </row>
    <row r="280" s="2" customFormat="1">
      <c r="A280" s="35"/>
      <c r="B280" s="36"/>
      <c r="C280" s="37"/>
      <c r="D280" s="239" t="s">
        <v>166</v>
      </c>
      <c r="E280" s="37"/>
      <c r="F280" s="240" t="s">
        <v>747</v>
      </c>
      <c r="G280" s="37"/>
      <c r="H280" s="37"/>
      <c r="I280" s="241"/>
      <c r="J280" s="37"/>
      <c r="K280" s="37"/>
      <c r="L280" s="41"/>
      <c r="M280" s="242"/>
      <c r="N280" s="243"/>
      <c r="O280" s="89"/>
      <c r="P280" s="89"/>
      <c r="Q280" s="89"/>
      <c r="R280" s="89"/>
      <c r="S280" s="89"/>
      <c r="T280" s="90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166</v>
      </c>
      <c r="AU280" s="14" t="s">
        <v>92</v>
      </c>
    </row>
    <row r="281" s="2" customFormat="1" ht="24.15" customHeight="1">
      <c r="A281" s="35"/>
      <c r="B281" s="36"/>
      <c r="C281" s="244" t="s">
        <v>466</v>
      </c>
      <c r="D281" s="244" t="s">
        <v>245</v>
      </c>
      <c r="E281" s="245" t="s">
        <v>749</v>
      </c>
      <c r="F281" s="246" t="s">
        <v>750</v>
      </c>
      <c r="G281" s="247" t="s">
        <v>283</v>
      </c>
      <c r="H281" s="248">
        <v>1</v>
      </c>
      <c r="I281" s="249"/>
      <c r="J281" s="250">
        <f>ROUND(I281*H281,2)</f>
        <v>0</v>
      </c>
      <c r="K281" s="251"/>
      <c r="L281" s="252"/>
      <c r="M281" s="253" t="s">
        <v>1</v>
      </c>
      <c r="N281" s="254" t="s">
        <v>47</v>
      </c>
      <c r="O281" s="89"/>
      <c r="P281" s="235">
        <f>O281*H281</f>
        <v>0</v>
      </c>
      <c r="Q281" s="235">
        <v>5.0000000000000002E-05</v>
      </c>
      <c r="R281" s="235">
        <f>Q281*H281</f>
        <v>5.0000000000000002E-05</v>
      </c>
      <c r="S281" s="235">
        <v>0</v>
      </c>
      <c r="T281" s="236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7" t="s">
        <v>248</v>
      </c>
      <c r="AT281" s="237" t="s">
        <v>245</v>
      </c>
      <c r="AU281" s="237" t="s">
        <v>92</v>
      </c>
      <c r="AY281" s="14" t="s">
        <v>156</v>
      </c>
      <c r="BE281" s="238">
        <f>IF(N281="základní",J281,0)</f>
        <v>0</v>
      </c>
      <c r="BF281" s="238">
        <f>IF(N281="snížená",J281,0)</f>
        <v>0</v>
      </c>
      <c r="BG281" s="238">
        <f>IF(N281="zákl. přenesená",J281,0)</f>
        <v>0</v>
      </c>
      <c r="BH281" s="238">
        <f>IF(N281="sníž. přenesená",J281,0)</f>
        <v>0</v>
      </c>
      <c r="BI281" s="238">
        <f>IF(N281="nulová",J281,0)</f>
        <v>0</v>
      </c>
      <c r="BJ281" s="14" t="s">
        <v>164</v>
      </c>
      <c r="BK281" s="238">
        <f>ROUND(I281*H281,2)</f>
        <v>0</v>
      </c>
      <c r="BL281" s="14" t="s">
        <v>224</v>
      </c>
      <c r="BM281" s="237" t="s">
        <v>1639</v>
      </c>
    </row>
    <row r="282" s="2" customFormat="1">
      <c r="A282" s="35"/>
      <c r="B282" s="36"/>
      <c r="C282" s="37"/>
      <c r="D282" s="239" t="s">
        <v>166</v>
      </c>
      <c r="E282" s="37"/>
      <c r="F282" s="240" t="s">
        <v>750</v>
      </c>
      <c r="G282" s="37"/>
      <c r="H282" s="37"/>
      <c r="I282" s="241"/>
      <c r="J282" s="37"/>
      <c r="K282" s="37"/>
      <c r="L282" s="41"/>
      <c r="M282" s="242"/>
      <c r="N282" s="243"/>
      <c r="O282" s="89"/>
      <c r="P282" s="89"/>
      <c r="Q282" s="89"/>
      <c r="R282" s="89"/>
      <c r="S282" s="89"/>
      <c r="T282" s="90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166</v>
      </c>
      <c r="AU282" s="14" t="s">
        <v>92</v>
      </c>
    </row>
    <row r="283" s="2" customFormat="1" ht="16.5" customHeight="1">
      <c r="A283" s="35"/>
      <c r="B283" s="36"/>
      <c r="C283" s="244" t="s">
        <v>470</v>
      </c>
      <c r="D283" s="244" t="s">
        <v>245</v>
      </c>
      <c r="E283" s="245" t="s">
        <v>752</v>
      </c>
      <c r="F283" s="246" t="s">
        <v>753</v>
      </c>
      <c r="G283" s="247" t="s">
        <v>283</v>
      </c>
      <c r="H283" s="248">
        <v>20</v>
      </c>
      <c r="I283" s="249"/>
      <c r="J283" s="250">
        <f>ROUND(I283*H283,2)</f>
        <v>0</v>
      </c>
      <c r="K283" s="251"/>
      <c r="L283" s="252"/>
      <c r="M283" s="253" t="s">
        <v>1</v>
      </c>
      <c r="N283" s="254" t="s">
        <v>47</v>
      </c>
      <c r="O283" s="89"/>
      <c r="P283" s="235">
        <f>O283*H283</f>
        <v>0</v>
      </c>
      <c r="Q283" s="235">
        <v>3.0000000000000001E-05</v>
      </c>
      <c r="R283" s="235">
        <f>Q283*H283</f>
        <v>0.00060000000000000006</v>
      </c>
      <c r="S283" s="235">
        <v>0</v>
      </c>
      <c r="T283" s="236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7" t="s">
        <v>248</v>
      </c>
      <c r="AT283" s="237" t="s">
        <v>245</v>
      </c>
      <c r="AU283" s="237" t="s">
        <v>92</v>
      </c>
      <c r="AY283" s="14" t="s">
        <v>156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4" t="s">
        <v>164</v>
      </c>
      <c r="BK283" s="238">
        <f>ROUND(I283*H283,2)</f>
        <v>0</v>
      </c>
      <c r="BL283" s="14" t="s">
        <v>224</v>
      </c>
      <c r="BM283" s="237" t="s">
        <v>1640</v>
      </c>
    </row>
    <row r="284" s="2" customFormat="1">
      <c r="A284" s="35"/>
      <c r="B284" s="36"/>
      <c r="C284" s="37"/>
      <c r="D284" s="239" t="s">
        <v>166</v>
      </c>
      <c r="E284" s="37"/>
      <c r="F284" s="240" t="s">
        <v>753</v>
      </c>
      <c r="G284" s="37"/>
      <c r="H284" s="37"/>
      <c r="I284" s="241"/>
      <c r="J284" s="37"/>
      <c r="K284" s="37"/>
      <c r="L284" s="41"/>
      <c r="M284" s="242"/>
      <c r="N284" s="243"/>
      <c r="O284" s="89"/>
      <c r="P284" s="89"/>
      <c r="Q284" s="89"/>
      <c r="R284" s="89"/>
      <c r="S284" s="89"/>
      <c r="T284" s="90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166</v>
      </c>
      <c r="AU284" s="14" t="s">
        <v>92</v>
      </c>
    </row>
    <row r="285" s="2" customFormat="1" ht="24.15" customHeight="1">
      <c r="A285" s="35"/>
      <c r="B285" s="36"/>
      <c r="C285" s="225" t="s">
        <v>474</v>
      </c>
      <c r="D285" s="225" t="s">
        <v>159</v>
      </c>
      <c r="E285" s="226" t="s">
        <v>755</v>
      </c>
      <c r="F285" s="227" t="s">
        <v>756</v>
      </c>
      <c r="G285" s="228" t="s">
        <v>283</v>
      </c>
      <c r="H285" s="229">
        <v>2</v>
      </c>
      <c r="I285" s="230"/>
      <c r="J285" s="231">
        <f>ROUND(I285*H285,2)</f>
        <v>0</v>
      </c>
      <c r="K285" s="232"/>
      <c r="L285" s="41"/>
      <c r="M285" s="233" t="s">
        <v>1</v>
      </c>
      <c r="N285" s="234" t="s">
        <v>47</v>
      </c>
      <c r="O285" s="89"/>
      <c r="P285" s="235">
        <f>O285*H285</f>
        <v>0</v>
      </c>
      <c r="Q285" s="235">
        <v>0</v>
      </c>
      <c r="R285" s="235">
        <f>Q285*H285</f>
        <v>0</v>
      </c>
      <c r="S285" s="235">
        <v>0</v>
      </c>
      <c r="T285" s="236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7" t="s">
        <v>224</v>
      </c>
      <c r="AT285" s="237" t="s">
        <v>159</v>
      </c>
      <c r="AU285" s="237" t="s">
        <v>92</v>
      </c>
      <c r="AY285" s="14" t="s">
        <v>156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4" t="s">
        <v>164</v>
      </c>
      <c r="BK285" s="238">
        <f>ROUND(I285*H285,2)</f>
        <v>0</v>
      </c>
      <c r="BL285" s="14" t="s">
        <v>224</v>
      </c>
      <c r="BM285" s="237" t="s">
        <v>1641</v>
      </c>
    </row>
    <row r="286" s="2" customFormat="1">
      <c r="A286" s="35"/>
      <c r="B286" s="36"/>
      <c r="C286" s="37"/>
      <c r="D286" s="239" t="s">
        <v>166</v>
      </c>
      <c r="E286" s="37"/>
      <c r="F286" s="240" t="s">
        <v>756</v>
      </c>
      <c r="G286" s="37"/>
      <c r="H286" s="37"/>
      <c r="I286" s="241"/>
      <c r="J286" s="37"/>
      <c r="K286" s="37"/>
      <c r="L286" s="41"/>
      <c r="M286" s="242"/>
      <c r="N286" s="243"/>
      <c r="O286" s="89"/>
      <c r="P286" s="89"/>
      <c r="Q286" s="89"/>
      <c r="R286" s="89"/>
      <c r="S286" s="89"/>
      <c r="T286" s="90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166</v>
      </c>
      <c r="AU286" s="14" t="s">
        <v>92</v>
      </c>
    </row>
    <row r="287" s="2" customFormat="1" ht="24.15" customHeight="1">
      <c r="A287" s="35"/>
      <c r="B287" s="36"/>
      <c r="C287" s="244" t="s">
        <v>478</v>
      </c>
      <c r="D287" s="244" t="s">
        <v>245</v>
      </c>
      <c r="E287" s="245" t="s">
        <v>758</v>
      </c>
      <c r="F287" s="246" t="s">
        <v>759</v>
      </c>
      <c r="G287" s="247" t="s">
        <v>283</v>
      </c>
      <c r="H287" s="248">
        <v>2</v>
      </c>
      <c r="I287" s="249"/>
      <c r="J287" s="250">
        <f>ROUND(I287*H287,2)</f>
        <v>0</v>
      </c>
      <c r="K287" s="251"/>
      <c r="L287" s="252"/>
      <c r="M287" s="253" t="s">
        <v>1</v>
      </c>
      <c r="N287" s="254" t="s">
        <v>47</v>
      </c>
      <c r="O287" s="89"/>
      <c r="P287" s="235">
        <f>O287*H287</f>
        <v>0</v>
      </c>
      <c r="Q287" s="235">
        <v>0.0010499999999999999</v>
      </c>
      <c r="R287" s="235">
        <f>Q287*H287</f>
        <v>0.0020999999999999999</v>
      </c>
      <c r="S287" s="235">
        <v>0</v>
      </c>
      <c r="T287" s="236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7" t="s">
        <v>248</v>
      </c>
      <c r="AT287" s="237" t="s">
        <v>245</v>
      </c>
      <c r="AU287" s="237" t="s">
        <v>92</v>
      </c>
      <c r="AY287" s="14" t="s">
        <v>156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4" t="s">
        <v>164</v>
      </c>
      <c r="BK287" s="238">
        <f>ROUND(I287*H287,2)</f>
        <v>0</v>
      </c>
      <c r="BL287" s="14" t="s">
        <v>224</v>
      </c>
      <c r="BM287" s="237" t="s">
        <v>1642</v>
      </c>
    </row>
    <row r="288" s="2" customFormat="1">
      <c r="A288" s="35"/>
      <c r="B288" s="36"/>
      <c r="C288" s="37"/>
      <c r="D288" s="239" t="s">
        <v>166</v>
      </c>
      <c r="E288" s="37"/>
      <c r="F288" s="240" t="s">
        <v>759</v>
      </c>
      <c r="G288" s="37"/>
      <c r="H288" s="37"/>
      <c r="I288" s="241"/>
      <c r="J288" s="37"/>
      <c r="K288" s="37"/>
      <c r="L288" s="41"/>
      <c r="M288" s="242"/>
      <c r="N288" s="243"/>
      <c r="O288" s="89"/>
      <c r="P288" s="89"/>
      <c r="Q288" s="89"/>
      <c r="R288" s="89"/>
      <c r="S288" s="89"/>
      <c r="T288" s="90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166</v>
      </c>
      <c r="AU288" s="14" t="s">
        <v>92</v>
      </c>
    </row>
    <row r="289" s="2" customFormat="1">
      <c r="A289" s="35"/>
      <c r="B289" s="36"/>
      <c r="C289" s="37"/>
      <c r="D289" s="239" t="s">
        <v>577</v>
      </c>
      <c r="E289" s="37"/>
      <c r="F289" s="259" t="s">
        <v>761</v>
      </c>
      <c r="G289" s="37"/>
      <c r="H289" s="37"/>
      <c r="I289" s="241"/>
      <c r="J289" s="37"/>
      <c r="K289" s="37"/>
      <c r="L289" s="41"/>
      <c r="M289" s="242"/>
      <c r="N289" s="243"/>
      <c r="O289" s="89"/>
      <c r="P289" s="89"/>
      <c r="Q289" s="89"/>
      <c r="R289" s="89"/>
      <c r="S289" s="89"/>
      <c r="T289" s="90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577</v>
      </c>
      <c r="AU289" s="14" t="s">
        <v>92</v>
      </c>
    </row>
    <row r="290" s="2" customFormat="1" ht="24.15" customHeight="1">
      <c r="A290" s="35"/>
      <c r="B290" s="36"/>
      <c r="C290" s="225" t="s">
        <v>482</v>
      </c>
      <c r="D290" s="225" t="s">
        <v>159</v>
      </c>
      <c r="E290" s="226" t="s">
        <v>762</v>
      </c>
      <c r="F290" s="227" t="s">
        <v>763</v>
      </c>
      <c r="G290" s="228" t="s">
        <v>283</v>
      </c>
      <c r="H290" s="229">
        <v>1</v>
      </c>
      <c r="I290" s="230"/>
      <c r="J290" s="231">
        <f>ROUND(I290*H290,2)</f>
        <v>0</v>
      </c>
      <c r="K290" s="232"/>
      <c r="L290" s="41"/>
      <c r="M290" s="233" t="s">
        <v>1</v>
      </c>
      <c r="N290" s="234" t="s">
        <v>47</v>
      </c>
      <c r="O290" s="89"/>
      <c r="P290" s="235">
        <f>O290*H290</f>
        <v>0</v>
      </c>
      <c r="Q290" s="235">
        <v>0</v>
      </c>
      <c r="R290" s="235">
        <f>Q290*H290</f>
        <v>0</v>
      </c>
      <c r="S290" s="235">
        <v>0</v>
      </c>
      <c r="T290" s="23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7" t="s">
        <v>224</v>
      </c>
      <c r="AT290" s="237" t="s">
        <v>159</v>
      </c>
      <c r="AU290" s="237" t="s">
        <v>92</v>
      </c>
      <c r="AY290" s="14" t="s">
        <v>156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4" t="s">
        <v>164</v>
      </c>
      <c r="BK290" s="238">
        <f>ROUND(I290*H290,2)</f>
        <v>0</v>
      </c>
      <c r="BL290" s="14" t="s">
        <v>224</v>
      </c>
      <c r="BM290" s="237" t="s">
        <v>1643</v>
      </c>
    </row>
    <row r="291" s="2" customFormat="1">
      <c r="A291" s="35"/>
      <c r="B291" s="36"/>
      <c r="C291" s="37"/>
      <c r="D291" s="239" t="s">
        <v>166</v>
      </c>
      <c r="E291" s="37"/>
      <c r="F291" s="240" t="s">
        <v>763</v>
      </c>
      <c r="G291" s="37"/>
      <c r="H291" s="37"/>
      <c r="I291" s="241"/>
      <c r="J291" s="37"/>
      <c r="K291" s="37"/>
      <c r="L291" s="41"/>
      <c r="M291" s="242"/>
      <c r="N291" s="243"/>
      <c r="O291" s="89"/>
      <c r="P291" s="89"/>
      <c r="Q291" s="89"/>
      <c r="R291" s="89"/>
      <c r="S291" s="89"/>
      <c r="T291" s="90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166</v>
      </c>
      <c r="AU291" s="14" t="s">
        <v>92</v>
      </c>
    </row>
    <row r="292" s="2" customFormat="1" ht="16.5" customHeight="1">
      <c r="A292" s="35"/>
      <c r="B292" s="36"/>
      <c r="C292" s="244" t="s">
        <v>486</v>
      </c>
      <c r="D292" s="244" t="s">
        <v>245</v>
      </c>
      <c r="E292" s="245" t="s">
        <v>765</v>
      </c>
      <c r="F292" s="246" t="s">
        <v>766</v>
      </c>
      <c r="G292" s="247" t="s">
        <v>283</v>
      </c>
      <c r="H292" s="248">
        <v>1</v>
      </c>
      <c r="I292" s="249"/>
      <c r="J292" s="250">
        <f>ROUND(I292*H292,2)</f>
        <v>0</v>
      </c>
      <c r="K292" s="251"/>
      <c r="L292" s="252"/>
      <c r="M292" s="253" t="s">
        <v>1</v>
      </c>
      <c r="N292" s="254" t="s">
        <v>47</v>
      </c>
      <c r="O292" s="89"/>
      <c r="P292" s="235">
        <f>O292*H292</f>
        <v>0</v>
      </c>
      <c r="Q292" s="235">
        <v>0.00042999999999999999</v>
      </c>
      <c r="R292" s="235">
        <f>Q292*H292</f>
        <v>0.00042999999999999999</v>
      </c>
      <c r="S292" s="235">
        <v>0</v>
      </c>
      <c r="T292" s="236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7" t="s">
        <v>248</v>
      </c>
      <c r="AT292" s="237" t="s">
        <v>245</v>
      </c>
      <c r="AU292" s="237" t="s">
        <v>92</v>
      </c>
      <c r="AY292" s="14" t="s">
        <v>156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4" t="s">
        <v>164</v>
      </c>
      <c r="BK292" s="238">
        <f>ROUND(I292*H292,2)</f>
        <v>0</v>
      </c>
      <c r="BL292" s="14" t="s">
        <v>224</v>
      </c>
      <c r="BM292" s="237" t="s">
        <v>1644</v>
      </c>
    </row>
    <row r="293" s="2" customFormat="1">
      <c r="A293" s="35"/>
      <c r="B293" s="36"/>
      <c r="C293" s="37"/>
      <c r="D293" s="239" t="s">
        <v>166</v>
      </c>
      <c r="E293" s="37"/>
      <c r="F293" s="240" t="s">
        <v>766</v>
      </c>
      <c r="G293" s="37"/>
      <c r="H293" s="37"/>
      <c r="I293" s="241"/>
      <c r="J293" s="37"/>
      <c r="K293" s="37"/>
      <c r="L293" s="41"/>
      <c r="M293" s="242"/>
      <c r="N293" s="243"/>
      <c r="O293" s="89"/>
      <c r="P293" s="89"/>
      <c r="Q293" s="89"/>
      <c r="R293" s="89"/>
      <c r="S293" s="89"/>
      <c r="T293" s="90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4" t="s">
        <v>166</v>
      </c>
      <c r="AU293" s="14" t="s">
        <v>92</v>
      </c>
    </row>
    <row r="294" s="2" customFormat="1" ht="16.5" customHeight="1">
      <c r="A294" s="35"/>
      <c r="B294" s="36"/>
      <c r="C294" s="244" t="s">
        <v>490</v>
      </c>
      <c r="D294" s="244" t="s">
        <v>245</v>
      </c>
      <c r="E294" s="245" t="s">
        <v>768</v>
      </c>
      <c r="F294" s="246" t="s">
        <v>769</v>
      </c>
      <c r="G294" s="247" t="s">
        <v>283</v>
      </c>
      <c r="H294" s="248">
        <v>2</v>
      </c>
      <c r="I294" s="249"/>
      <c r="J294" s="250">
        <f>ROUND(I294*H294,2)</f>
        <v>0</v>
      </c>
      <c r="K294" s="251"/>
      <c r="L294" s="252"/>
      <c r="M294" s="253" t="s">
        <v>1</v>
      </c>
      <c r="N294" s="254" t="s">
        <v>47</v>
      </c>
      <c r="O294" s="89"/>
      <c r="P294" s="235">
        <f>O294*H294</f>
        <v>0</v>
      </c>
      <c r="Q294" s="235">
        <v>3.0000000000000001E-05</v>
      </c>
      <c r="R294" s="235">
        <f>Q294*H294</f>
        <v>6.0000000000000002E-05</v>
      </c>
      <c r="S294" s="235">
        <v>0</v>
      </c>
      <c r="T294" s="23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7" t="s">
        <v>248</v>
      </c>
      <c r="AT294" s="237" t="s">
        <v>245</v>
      </c>
      <c r="AU294" s="237" t="s">
        <v>92</v>
      </c>
      <c r="AY294" s="14" t="s">
        <v>156</v>
      </c>
      <c r="BE294" s="238">
        <f>IF(N294="základní",J294,0)</f>
        <v>0</v>
      </c>
      <c r="BF294" s="238">
        <f>IF(N294="snížená",J294,0)</f>
        <v>0</v>
      </c>
      <c r="BG294" s="238">
        <f>IF(N294="zákl. přenesená",J294,0)</f>
        <v>0</v>
      </c>
      <c r="BH294" s="238">
        <f>IF(N294="sníž. přenesená",J294,0)</f>
        <v>0</v>
      </c>
      <c r="BI294" s="238">
        <f>IF(N294="nulová",J294,0)</f>
        <v>0</v>
      </c>
      <c r="BJ294" s="14" t="s">
        <v>164</v>
      </c>
      <c r="BK294" s="238">
        <f>ROUND(I294*H294,2)</f>
        <v>0</v>
      </c>
      <c r="BL294" s="14" t="s">
        <v>224</v>
      </c>
      <c r="BM294" s="237" t="s">
        <v>1645</v>
      </c>
    </row>
    <row r="295" s="2" customFormat="1">
      <c r="A295" s="35"/>
      <c r="B295" s="36"/>
      <c r="C295" s="37"/>
      <c r="D295" s="239" t="s">
        <v>166</v>
      </c>
      <c r="E295" s="37"/>
      <c r="F295" s="240" t="s">
        <v>769</v>
      </c>
      <c r="G295" s="37"/>
      <c r="H295" s="37"/>
      <c r="I295" s="241"/>
      <c r="J295" s="37"/>
      <c r="K295" s="37"/>
      <c r="L295" s="41"/>
      <c r="M295" s="242"/>
      <c r="N295" s="243"/>
      <c r="O295" s="89"/>
      <c r="P295" s="89"/>
      <c r="Q295" s="89"/>
      <c r="R295" s="89"/>
      <c r="S295" s="89"/>
      <c r="T295" s="90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166</v>
      </c>
      <c r="AU295" s="14" t="s">
        <v>92</v>
      </c>
    </row>
    <row r="296" s="2" customFormat="1" ht="16.5" customHeight="1">
      <c r="A296" s="35"/>
      <c r="B296" s="36"/>
      <c r="C296" s="244" t="s">
        <v>494</v>
      </c>
      <c r="D296" s="244" t="s">
        <v>245</v>
      </c>
      <c r="E296" s="245" t="s">
        <v>771</v>
      </c>
      <c r="F296" s="246" t="s">
        <v>772</v>
      </c>
      <c r="G296" s="247" t="s">
        <v>283</v>
      </c>
      <c r="H296" s="248">
        <v>4</v>
      </c>
      <c r="I296" s="249"/>
      <c r="J296" s="250">
        <f>ROUND(I296*H296,2)</f>
        <v>0</v>
      </c>
      <c r="K296" s="251"/>
      <c r="L296" s="252"/>
      <c r="M296" s="253" t="s">
        <v>1</v>
      </c>
      <c r="N296" s="254" t="s">
        <v>47</v>
      </c>
      <c r="O296" s="89"/>
      <c r="P296" s="235">
        <f>O296*H296</f>
        <v>0</v>
      </c>
      <c r="Q296" s="235">
        <v>3.0000000000000001E-05</v>
      </c>
      <c r="R296" s="235">
        <f>Q296*H296</f>
        <v>0.00012</v>
      </c>
      <c r="S296" s="235">
        <v>0</v>
      </c>
      <c r="T296" s="23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7" t="s">
        <v>248</v>
      </c>
      <c r="AT296" s="237" t="s">
        <v>245</v>
      </c>
      <c r="AU296" s="237" t="s">
        <v>92</v>
      </c>
      <c r="AY296" s="14" t="s">
        <v>156</v>
      </c>
      <c r="BE296" s="238">
        <f>IF(N296="základní",J296,0)</f>
        <v>0</v>
      </c>
      <c r="BF296" s="238">
        <f>IF(N296="snížená",J296,0)</f>
        <v>0</v>
      </c>
      <c r="BG296" s="238">
        <f>IF(N296="zákl. přenesená",J296,0)</f>
        <v>0</v>
      </c>
      <c r="BH296" s="238">
        <f>IF(N296="sníž. přenesená",J296,0)</f>
        <v>0</v>
      </c>
      <c r="BI296" s="238">
        <f>IF(N296="nulová",J296,0)</f>
        <v>0</v>
      </c>
      <c r="BJ296" s="14" t="s">
        <v>164</v>
      </c>
      <c r="BK296" s="238">
        <f>ROUND(I296*H296,2)</f>
        <v>0</v>
      </c>
      <c r="BL296" s="14" t="s">
        <v>224</v>
      </c>
      <c r="BM296" s="237" t="s">
        <v>1646</v>
      </c>
    </row>
    <row r="297" s="2" customFormat="1">
      <c r="A297" s="35"/>
      <c r="B297" s="36"/>
      <c r="C297" s="37"/>
      <c r="D297" s="239" t="s">
        <v>166</v>
      </c>
      <c r="E297" s="37"/>
      <c r="F297" s="240" t="s">
        <v>772</v>
      </c>
      <c r="G297" s="37"/>
      <c r="H297" s="37"/>
      <c r="I297" s="241"/>
      <c r="J297" s="37"/>
      <c r="K297" s="37"/>
      <c r="L297" s="41"/>
      <c r="M297" s="242"/>
      <c r="N297" s="243"/>
      <c r="O297" s="89"/>
      <c r="P297" s="89"/>
      <c r="Q297" s="89"/>
      <c r="R297" s="89"/>
      <c r="S297" s="89"/>
      <c r="T297" s="90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166</v>
      </c>
      <c r="AU297" s="14" t="s">
        <v>92</v>
      </c>
    </row>
    <row r="298" s="2" customFormat="1" ht="16.5" customHeight="1">
      <c r="A298" s="35"/>
      <c r="B298" s="36"/>
      <c r="C298" s="244" t="s">
        <v>498</v>
      </c>
      <c r="D298" s="244" t="s">
        <v>245</v>
      </c>
      <c r="E298" s="245" t="s">
        <v>774</v>
      </c>
      <c r="F298" s="246" t="s">
        <v>775</v>
      </c>
      <c r="G298" s="247" t="s">
        <v>283</v>
      </c>
      <c r="H298" s="248">
        <v>30</v>
      </c>
      <c r="I298" s="249"/>
      <c r="J298" s="250">
        <f>ROUND(I298*H298,2)</f>
        <v>0</v>
      </c>
      <c r="K298" s="251"/>
      <c r="L298" s="252"/>
      <c r="M298" s="253" t="s">
        <v>1</v>
      </c>
      <c r="N298" s="254" t="s">
        <v>47</v>
      </c>
      <c r="O298" s="89"/>
      <c r="P298" s="235">
        <f>O298*H298</f>
        <v>0</v>
      </c>
      <c r="Q298" s="235">
        <v>1.0000000000000001E-05</v>
      </c>
      <c r="R298" s="235">
        <f>Q298*H298</f>
        <v>0.00030000000000000003</v>
      </c>
      <c r="S298" s="235">
        <v>0</v>
      </c>
      <c r="T298" s="23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7" t="s">
        <v>248</v>
      </c>
      <c r="AT298" s="237" t="s">
        <v>245</v>
      </c>
      <c r="AU298" s="237" t="s">
        <v>92</v>
      </c>
      <c r="AY298" s="14" t="s">
        <v>156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4" t="s">
        <v>164</v>
      </c>
      <c r="BK298" s="238">
        <f>ROUND(I298*H298,2)</f>
        <v>0</v>
      </c>
      <c r="BL298" s="14" t="s">
        <v>224</v>
      </c>
      <c r="BM298" s="237" t="s">
        <v>1647</v>
      </c>
    </row>
    <row r="299" s="2" customFormat="1">
      <c r="A299" s="35"/>
      <c r="B299" s="36"/>
      <c r="C299" s="37"/>
      <c r="D299" s="239" t="s">
        <v>166</v>
      </c>
      <c r="E299" s="37"/>
      <c r="F299" s="240" t="s">
        <v>775</v>
      </c>
      <c r="G299" s="37"/>
      <c r="H299" s="37"/>
      <c r="I299" s="241"/>
      <c r="J299" s="37"/>
      <c r="K299" s="37"/>
      <c r="L299" s="41"/>
      <c r="M299" s="242"/>
      <c r="N299" s="243"/>
      <c r="O299" s="89"/>
      <c r="P299" s="89"/>
      <c r="Q299" s="89"/>
      <c r="R299" s="89"/>
      <c r="S299" s="89"/>
      <c r="T299" s="90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4" t="s">
        <v>166</v>
      </c>
      <c r="AU299" s="14" t="s">
        <v>92</v>
      </c>
    </row>
    <row r="300" s="2" customFormat="1" ht="16.5" customHeight="1">
      <c r="A300" s="35"/>
      <c r="B300" s="36"/>
      <c r="C300" s="244" t="s">
        <v>502</v>
      </c>
      <c r="D300" s="244" t="s">
        <v>245</v>
      </c>
      <c r="E300" s="245" t="s">
        <v>777</v>
      </c>
      <c r="F300" s="246" t="s">
        <v>778</v>
      </c>
      <c r="G300" s="247" t="s">
        <v>283</v>
      </c>
      <c r="H300" s="248">
        <v>10</v>
      </c>
      <c r="I300" s="249"/>
      <c r="J300" s="250">
        <f>ROUND(I300*H300,2)</f>
        <v>0</v>
      </c>
      <c r="K300" s="251"/>
      <c r="L300" s="252"/>
      <c r="M300" s="253" t="s">
        <v>1</v>
      </c>
      <c r="N300" s="254" t="s">
        <v>47</v>
      </c>
      <c r="O300" s="89"/>
      <c r="P300" s="235">
        <f>O300*H300</f>
        <v>0</v>
      </c>
      <c r="Q300" s="235">
        <v>2.0000000000000002E-05</v>
      </c>
      <c r="R300" s="235">
        <f>Q300*H300</f>
        <v>0.00020000000000000001</v>
      </c>
      <c r="S300" s="235">
        <v>0</v>
      </c>
      <c r="T300" s="23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7" t="s">
        <v>248</v>
      </c>
      <c r="AT300" s="237" t="s">
        <v>245</v>
      </c>
      <c r="AU300" s="237" t="s">
        <v>92</v>
      </c>
      <c r="AY300" s="14" t="s">
        <v>156</v>
      </c>
      <c r="BE300" s="238">
        <f>IF(N300="základní",J300,0)</f>
        <v>0</v>
      </c>
      <c r="BF300" s="238">
        <f>IF(N300="snížená",J300,0)</f>
        <v>0</v>
      </c>
      <c r="BG300" s="238">
        <f>IF(N300="zákl. přenesená",J300,0)</f>
        <v>0</v>
      </c>
      <c r="BH300" s="238">
        <f>IF(N300="sníž. přenesená",J300,0)</f>
        <v>0</v>
      </c>
      <c r="BI300" s="238">
        <f>IF(N300="nulová",J300,0)</f>
        <v>0</v>
      </c>
      <c r="BJ300" s="14" t="s">
        <v>164</v>
      </c>
      <c r="BK300" s="238">
        <f>ROUND(I300*H300,2)</f>
        <v>0</v>
      </c>
      <c r="BL300" s="14" t="s">
        <v>224</v>
      </c>
      <c r="BM300" s="237" t="s">
        <v>1648</v>
      </c>
    </row>
    <row r="301" s="2" customFormat="1">
      <c r="A301" s="35"/>
      <c r="B301" s="36"/>
      <c r="C301" s="37"/>
      <c r="D301" s="239" t="s">
        <v>166</v>
      </c>
      <c r="E301" s="37"/>
      <c r="F301" s="240" t="s">
        <v>778</v>
      </c>
      <c r="G301" s="37"/>
      <c r="H301" s="37"/>
      <c r="I301" s="241"/>
      <c r="J301" s="37"/>
      <c r="K301" s="37"/>
      <c r="L301" s="41"/>
      <c r="M301" s="242"/>
      <c r="N301" s="243"/>
      <c r="O301" s="89"/>
      <c r="P301" s="89"/>
      <c r="Q301" s="89"/>
      <c r="R301" s="89"/>
      <c r="S301" s="89"/>
      <c r="T301" s="90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166</v>
      </c>
      <c r="AU301" s="14" t="s">
        <v>92</v>
      </c>
    </row>
    <row r="302" s="2" customFormat="1" ht="24.15" customHeight="1">
      <c r="A302" s="35"/>
      <c r="B302" s="36"/>
      <c r="C302" s="225" t="s">
        <v>504</v>
      </c>
      <c r="D302" s="225" t="s">
        <v>159</v>
      </c>
      <c r="E302" s="226" t="s">
        <v>780</v>
      </c>
      <c r="F302" s="227" t="s">
        <v>781</v>
      </c>
      <c r="G302" s="228" t="s">
        <v>283</v>
      </c>
      <c r="H302" s="229">
        <v>1</v>
      </c>
      <c r="I302" s="230"/>
      <c r="J302" s="231">
        <f>ROUND(I302*H302,2)</f>
        <v>0</v>
      </c>
      <c r="K302" s="232"/>
      <c r="L302" s="41"/>
      <c r="M302" s="233" t="s">
        <v>1</v>
      </c>
      <c r="N302" s="234" t="s">
        <v>47</v>
      </c>
      <c r="O302" s="89"/>
      <c r="P302" s="235">
        <f>O302*H302</f>
        <v>0</v>
      </c>
      <c r="Q302" s="235">
        <v>0</v>
      </c>
      <c r="R302" s="235">
        <f>Q302*H302</f>
        <v>0</v>
      </c>
      <c r="S302" s="235">
        <v>0</v>
      </c>
      <c r="T302" s="23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7" t="s">
        <v>224</v>
      </c>
      <c r="AT302" s="237" t="s">
        <v>159</v>
      </c>
      <c r="AU302" s="237" t="s">
        <v>92</v>
      </c>
      <c r="AY302" s="14" t="s">
        <v>156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4" t="s">
        <v>164</v>
      </c>
      <c r="BK302" s="238">
        <f>ROUND(I302*H302,2)</f>
        <v>0</v>
      </c>
      <c r="BL302" s="14" t="s">
        <v>224</v>
      </c>
      <c r="BM302" s="237" t="s">
        <v>1649</v>
      </c>
    </row>
    <row r="303" s="2" customFormat="1">
      <c r="A303" s="35"/>
      <c r="B303" s="36"/>
      <c r="C303" s="37"/>
      <c r="D303" s="239" t="s">
        <v>166</v>
      </c>
      <c r="E303" s="37"/>
      <c r="F303" s="240" t="s">
        <v>781</v>
      </c>
      <c r="G303" s="37"/>
      <c r="H303" s="37"/>
      <c r="I303" s="241"/>
      <c r="J303" s="37"/>
      <c r="K303" s="37"/>
      <c r="L303" s="41"/>
      <c r="M303" s="242"/>
      <c r="N303" s="243"/>
      <c r="O303" s="89"/>
      <c r="P303" s="89"/>
      <c r="Q303" s="89"/>
      <c r="R303" s="89"/>
      <c r="S303" s="89"/>
      <c r="T303" s="90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166</v>
      </c>
      <c r="AU303" s="14" t="s">
        <v>92</v>
      </c>
    </row>
    <row r="304" s="2" customFormat="1" ht="37.8" customHeight="1">
      <c r="A304" s="35"/>
      <c r="B304" s="36"/>
      <c r="C304" s="244" t="s">
        <v>508</v>
      </c>
      <c r="D304" s="244" t="s">
        <v>245</v>
      </c>
      <c r="E304" s="245" t="s">
        <v>783</v>
      </c>
      <c r="F304" s="246" t="s">
        <v>784</v>
      </c>
      <c r="G304" s="247" t="s">
        <v>283</v>
      </c>
      <c r="H304" s="248">
        <v>1</v>
      </c>
      <c r="I304" s="249"/>
      <c r="J304" s="250">
        <f>ROUND(I304*H304,2)</f>
        <v>0</v>
      </c>
      <c r="K304" s="251"/>
      <c r="L304" s="252"/>
      <c r="M304" s="253" t="s">
        <v>1</v>
      </c>
      <c r="N304" s="254" t="s">
        <v>47</v>
      </c>
      <c r="O304" s="89"/>
      <c r="P304" s="235">
        <f>O304*H304</f>
        <v>0</v>
      </c>
      <c r="Q304" s="235">
        <v>0.00038999999999999999</v>
      </c>
      <c r="R304" s="235">
        <f>Q304*H304</f>
        <v>0.00038999999999999999</v>
      </c>
      <c r="S304" s="235">
        <v>0</v>
      </c>
      <c r="T304" s="23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7" t="s">
        <v>248</v>
      </c>
      <c r="AT304" s="237" t="s">
        <v>245</v>
      </c>
      <c r="AU304" s="237" t="s">
        <v>92</v>
      </c>
      <c r="AY304" s="14" t="s">
        <v>156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4" t="s">
        <v>164</v>
      </c>
      <c r="BK304" s="238">
        <f>ROUND(I304*H304,2)</f>
        <v>0</v>
      </c>
      <c r="BL304" s="14" t="s">
        <v>224</v>
      </c>
      <c r="BM304" s="237" t="s">
        <v>1650</v>
      </c>
    </row>
    <row r="305" s="2" customFormat="1">
      <c r="A305" s="35"/>
      <c r="B305" s="36"/>
      <c r="C305" s="37"/>
      <c r="D305" s="239" t="s">
        <v>166</v>
      </c>
      <c r="E305" s="37"/>
      <c r="F305" s="240" t="s">
        <v>784</v>
      </c>
      <c r="G305" s="37"/>
      <c r="H305" s="37"/>
      <c r="I305" s="241"/>
      <c r="J305" s="37"/>
      <c r="K305" s="37"/>
      <c r="L305" s="41"/>
      <c r="M305" s="242"/>
      <c r="N305" s="243"/>
      <c r="O305" s="89"/>
      <c r="P305" s="89"/>
      <c r="Q305" s="89"/>
      <c r="R305" s="89"/>
      <c r="S305" s="89"/>
      <c r="T305" s="90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4" t="s">
        <v>166</v>
      </c>
      <c r="AU305" s="14" t="s">
        <v>92</v>
      </c>
    </row>
    <row r="306" s="2" customFormat="1" ht="33" customHeight="1">
      <c r="A306" s="35"/>
      <c r="B306" s="36"/>
      <c r="C306" s="225" t="s">
        <v>510</v>
      </c>
      <c r="D306" s="225" t="s">
        <v>159</v>
      </c>
      <c r="E306" s="226" t="s">
        <v>786</v>
      </c>
      <c r="F306" s="227" t="s">
        <v>787</v>
      </c>
      <c r="G306" s="228" t="s">
        <v>283</v>
      </c>
      <c r="H306" s="229">
        <v>21</v>
      </c>
      <c r="I306" s="230"/>
      <c r="J306" s="231">
        <f>ROUND(I306*H306,2)</f>
        <v>0</v>
      </c>
      <c r="K306" s="232"/>
      <c r="L306" s="41"/>
      <c r="M306" s="233" t="s">
        <v>1</v>
      </c>
      <c r="N306" s="234" t="s">
        <v>47</v>
      </c>
      <c r="O306" s="89"/>
      <c r="P306" s="235">
        <f>O306*H306</f>
        <v>0</v>
      </c>
      <c r="Q306" s="235">
        <v>0</v>
      </c>
      <c r="R306" s="235">
        <f>Q306*H306</f>
        <v>0</v>
      </c>
      <c r="S306" s="235">
        <v>0</v>
      </c>
      <c r="T306" s="23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7" t="s">
        <v>224</v>
      </c>
      <c r="AT306" s="237" t="s">
        <v>159</v>
      </c>
      <c r="AU306" s="237" t="s">
        <v>92</v>
      </c>
      <c r="AY306" s="14" t="s">
        <v>156</v>
      </c>
      <c r="BE306" s="238">
        <f>IF(N306="základní",J306,0)</f>
        <v>0</v>
      </c>
      <c r="BF306" s="238">
        <f>IF(N306="snížená",J306,0)</f>
        <v>0</v>
      </c>
      <c r="BG306" s="238">
        <f>IF(N306="zákl. přenesená",J306,0)</f>
        <v>0</v>
      </c>
      <c r="BH306" s="238">
        <f>IF(N306="sníž. přenesená",J306,0)</f>
        <v>0</v>
      </c>
      <c r="BI306" s="238">
        <f>IF(N306="nulová",J306,0)</f>
        <v>0</v>
      </c>
      <c r="BJ306" s="14" t="s">
        <v>164</v>
      </c>
      <c r="BK306" s="238">
        <f>ROUND(I306*H306,2)</f>
        <v>0</v>
      </c>
      <c r="BL306" s="14" t="s">
        <v>224</v>
      </c>
      <c r="BM306" s="237" t="s">
        <v>1651</v>
      </c>
    </row>
    <row r="307" s="2" customFormat="1">
      <c r="A307" s="35"/>
      <c r="B307" s="36"/>
      <c r="C307" s="37"/>
      <c r="D307" s="239" t="s">
        <v>166</v>
      </c>
      <c r="E307" s="37"/>
      <c r="F307" s="240" t="s">
        <v>787</v>
      </c>
      <c r="G307" s="37"/>
      <c r="H307" s="37"/>
      <c r="I307" s="241"/>
      <c r="J307" s="37"/>
      <c r="K307" s="37"/>
      <c r="L307" s="41"/>
      <c r="M307" s="242"/>
      <c r="N307" s="243"/>
      <c r="O307" s="89"/>
      <c r="P307" s="89"/>
      <c r="Q307" s="89"/>
      <c r="R307" s="89"/>
      <c r="S307" s="89"/>
      <c r="T307" s="90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166</v>
      </c>
      <c r="AU307" s="14" t="s">
        <v>92</v>
      </c>
    </row>
    <row r="308" s="2" customFormat="1" ht="24.15" customHeight="1">
      <c r="A308" s="35"/>
      <c r="B308" s="36"/>
      <c r="C308" s="244" t="s">
        <v>517</v>
      </c>
      <c r="D308" s="244" t="s">
        <v>245</v>
      </c>
      <c r="E308" s="245" t="s">
        <v>789</v>
      </c>
      <c r="F308" s="246" t="s">
        <v>790</v>
      </c>
      <c r="G308" s="247" t="s">
        <v>283</v>
      </c>
      <c r="H308" s="248">
        <v>4</v>
      </c>
      <c r="I308" s="249"/>
      <c r="J308" s="250">
        <f>ROUND(I308*H308,2)</f>
        <v>0</v>
      </c>
      <c r="K308" s="251"/>
      <c r="L308" s="252"/>
      <c r="M308" s="253" t="s">
        <v>1</v>
      </c>
      <c r="N308" s="254" t="s">
        <v>47</v>
      </c>
      <c r="O308" s="89"/>
      <c r="P308" s="235">
        <f>O308*H308</f>
        <v>0</v>
      </c>
      <c r="Q308" s="235">
        <v>6.9999999999999994E-05</v>
      </c>
      <c r="R308" s="235">
        <f>Q308*H308</f>
        <v>0.00027999999999999998</v>
      </c>
      <c r="S308" s="235">
        <v>0</v>
      </c>
      <c r="T308" s="23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7" t="s">
        <v>248</v>
      </c>
      <c r="AT308" s="237" t="s">
        <v>245</v>
      </c>
      <c r="AU308" s="237" t="s">
        <v>92</v>
      </c>
      <c r="AY308" s="14" t="s">
        <v>156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4" t="s">
        <v>164</v>
      </c>
      <c r="BK308" s="238">
        <f>ROUND(I308*H308,2)</f>
        <v>0</v>
      </c>
      <c r="BL308" s="14" t="s">
        <v>224</v>
      </c>
      <c r="BM308" s="237" t="s">
        <v>1652</v>
      </c>
    </row>
    <row r="309" s="2" customFormat="1">
      <c r="A309" s="35"/>
      <c r="B309" s="36"/>
      <c r="C309" s="37"/>
      <c r="D309" s="239" t="s">
        <v>166</v>
      </c>
      <c r="E309" s="37"/>
      <c r="F309" s="240" t="s">
        <v>790</v>
      </c>
      <c r="G309" s="37"/>
      <c r="H309" s="37"/>
      <c r="I309" s="241"/>
      <c r="J309" s="37"/>
      <c r="K309" s="37"/>
      <c r="L309" s="41"/>
      <c r="M309" s="242"/>
      <c r="N309" s="243"/>
      <c r="O309" s="89"/>
      <c r="P309" s="89"/>
      <c r="Q309" s="89"/>
      <c r="R309" s="89"/>
      <c r="S309" s="89"/>
      <c r="T309" s="90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166</v>
      </c>
      <c r="AU309" s="14" t="s">
        <v>92</v>
      </c>
    </row>
    <row r="310" s="2" customFormat="1" ht="16.5" customHeight="1">
      <c r="A310" s="35"/>
      <c r="B310" s="36"/>
      <c r="C310" s="244" t="s">
        <v>521</v>
      </c>
      <c r="D310" s="244" t="s">
        <v>245</v>
      </c>
      <c r="E310" s="245" t="s">
        <v>792</v>
      </c>
      <c r="F310" s="246" t="s">
        <v>793</v>
      </c>
      <c r="G310" s="247" t="s">
        <v>283</v>
      </c>
      <c r="H310" s="248">
        <v>17</v>
      </c>
      <c r="I310" s="249"/>
      <c r="J310" s="250">
        <f>ROUND(I310*H310,2)</f>
        <v>0</v>
      </c>
      <c r="K310" s="251"/>
      <c r="L310" s="252"/>
      <c r="M310" s="253" t="s">
        <v>1</v>
      </c>
      <c r="N310" s="254" t="s">
        <v>47</v>
      </c>
      <c r="O310" s="89"/>
      <c r="P310" s="235">
        <f>O310*H310</f>
        <v>0</v>
      </c>
      <c r="Q310" s="235">
        <v>0.00010000000000000001</v>
      </c>
      <c r="R310" s="235">
        <f>Q310*H310</f>
        <v>0.0017000000000000001</v>
      </c>
      <c r="S310" s="235">
        <v>0</v>
      </c>
      <c r="T310" s="23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7" t="s">
        <v>248</v>
      </c>
      <c r="AT310" s="237" t="s">
        <v>245</v>
      </c>
      <c r="AU310" s="237" t="s">
        <v>92</v>
      </c>
      <c r="AY310" s="14" t="s">
        <v>156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4" t="s">
        <v>164</v>
      </c>
      <c r="BK310" s="238">
        <f>ROUND(I310*H310,2)</f>
        <v>0</v>
      </c>
      <c r="BL310" s="14" t="s">
        <v>224</v>
      </c>
      <c r="BM310" s="237" t="s">
        <v>1653</v>
      </c>
    </row>
    <row r="311" s="2" customFormat="1">
      <c r="A311" s="35"/>
      <c r="B311" s="36"/>
      <c r="C311" s="37"/>
      <c r="D311" s="239" t="s">
        <v>166</v>
      </c>
      <c r="E311" s="37"/>
      <c r="F311" s="240" t="s">
        <v>793</v>
      </c>
      <c r="G311" s="37"/>
      <c r="H311" s="37"/>
      <c r="I311" s="241"/>
      <c r="J311" s="37"/>
      <c r="K311" s="37"/>
      <c r="L311" s="41"/>
      <c r="M311" s="242"/>
      <c r="N311" s="243"/>
      <c r="O311" s="89"/>
      <c r="P311" s="89"/>
      <c r="Q311" s="89"/>
      <c r="R311" s="89"/>
      <c r="S311" s="89"/>
      <c r="T311" s="90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4" t="s">
        <v>166</v>
      </c>
      <c r="AU311" s="14" t="s">
        <v>92</v>
      </c>
    </row>
    <row r="312" s="2" customFormat="1" ht="33" customHeight="1">
      <c r="A312" s="35"/>
      <c r="B312" s="36"/>
      <c r="C312" s="225" t="s">
        <v>795</v>
      </c>
      <c r="D312" s="225" t="s">
        <v>159</v>
      </c>
      <c r="E312" s="226" t="s">
        <v>796</v>
      </c>
      <c r="F312" s="227" t="s">
        <v>797</v>
      </c>
      <c r="G312" s="228" t="s">
        <v>283</v>
      </c>
      <c r="H312" s="229">
        <v>4</v>
      </c>
      <c r="I312" s="230"/>
      <c r="J312" s="231">
        <f>ROUND(I312*H312,2)</f>
        <v>0</v>
      </c>
      <c r="K312" s="232"/>
      <c r="L312" s="41"/>
      <c r="M312" s="233" t="s">
        <v>1</v>
      </c>
      <c r="N312" s="234" t="s">
        <v>47</v>
      </c>
      <c r="O312" s="89"/>
      <c r="P312" s="235">
        <f>O312*H312</f>
        <v>0</v>
      </c>
      <c r="Q312" s="235">
        <v>0</v>
      </c>
      <c r="R312" s="235">
        <f>Q312*H312</f>
        <v>0</v>
      </c>
      <c r="S312" s="235">
        <v>0</v>
      </c>
      <c r="T312" s="23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7" t="s">
        <v>224</v>
      </c>
      <c r="AT312" s="237" t="s">
        <v>159</v>
      </c>
      <c r="AU312" s="237" t="s">
        <v>92</v>
      </c>
      <c r="AY312" s="14" t="s">
        <v>156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4" t="s">
        <v>164</v>
      </c>
      <c r="BK312" s="238">
        <f>ROUND(I312*H312,2)</f>
        <v>0</v>
      </c>
      <c r="BL312" s="14" t="s">
        <v>224</v>
      </c>
      <c r="BM312" s="237" t="s">
        <v>1654</v>
      </c>
    </row>
    <row r="313" s="2" customFormat="1">
      <c r="A313" s="35"/>
      <c r="B313" s="36"/>
      <c r="C313" s="37"/>
      <c r="D313" s="239" t="s">
        <v>166</v>
      </c>
      <c r="E313" s="37"/>
      <c r="F313" s="240" t="s">
        <v>797</v>
      </c>
      <c r="G313" s="37"/>
      <c r="H313" s="37"/>
      <c r="I313" s="241"/>
      <c r="J313" s="37"/>
      <c r="K313" s="37"/>
      <c r="L313" s="41"/>
      <c r="M313" s="242"/>
      <c r="N313" s="243"/>
      <c r="O313" s="89"/>
      <c r="P313" s="89"/>
      <c r="Q313" s="89"/>
      <c r="R313" s="89"/>
      <c r="S313" s="89"/>
      <c r="T313" s="90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166</v>
      </c>
      <c r="AU313" s="14" t="s">
        <v>92</v>
      </c>
    </row>
    <row r="314" s="2" customFormat="1" ht="24.15" customHeight="1">
      <c r="A314" s="35"/>
      <c r="B314" s="36"/>
      <c r="C314" s="244" t="s">
        <v>799</v>
      </c>
      <c r="D314" s="244" t="s">
        <v>245</v>
      </c>
      <c r="E314" s="245" t="s">
        <v>800</v>
      </c>
      <c r="F314" s="246" t="s">
        <v>801</v>
      </c>
      <c r="G314" s="247" t="s">
        <v>283</v>
      </c>
      <c r="H314" s="248">
        <v>4</v>
      </c>
      <c r="I314" s="249"/>
      <c r="J314" s="250">
        <f>ROUND(I314*H314,2)</f>
        <v>0</v>
      </c>
      <c r="K314" s="251"/>
      <c r="L314" s="252"/>
      <c r="M314" s="253" t="s">
        <v>1</v>
      </c>
      <c r="N314" s="254" t="s">
        <v>47</v>
      </c>
      <c r="O314" s="89"/>
      <c r="P314" s="235">
        <f>O314*H314</f>
        <v>0</v>
      </c>
      <c r="Q314" s="235">
        <v>0.00010000000000000001</v>
      </c>
      <c r="R314" s="235">
        <f>Q314*H314</f>
        <v>0.00040000000000000002</v>
      </c>
      <c r="S314" s="235">
        <v>0</v>
      </c>
      <c r="T314" s="23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7" t="s">
        <v>248</v>
      </c>
      <c r="AT314" s="237" t="s">
        <v>245</v>
      </c>
      <c r="AU314" s="237" t="s">
        <v>92</v>
      </c>
      <c r="AY314" s="14" t="s">
        <v>156</v>
      </c>
      <c r="BE314" s="238">
        <f>IF(N314="základní",J314,0)</f>
        <v>0</v>
      </c>
      <c r="BF314" s="238">
        <f>IF(N314="snížená",J314,0)</f>
        <v>0</v>
      </c>
      <c r="BG314" s="238">
        <f>IF(N314="zákl. přenesená",J314,0)</f>
        <v>0</v>
      </c>
      <c r="BH314" s="238">
        <f>IF(N314="sníž. přenesená",J314,0)</f>
        <v>0</v>
      </c>
      <c r="BI314" s="238">
        <f>IF(N314="nulová",J314,0)</f>
        <v>0</v>
      </c>
      <c r="BJ314" s="14" t="s">
        <v>164</v>
      </c>
      <c r="BK314" s="238">
        <f>ROUND(I314*H314,2)</f>
        <v>0</v>
      </c>
      <c r="BL314" s="14" t="s">
        <v>224</v>
      </c>
      <c r="BM314" s="237" t="s">
        <v>1655</v>
      </c>
    </row>
    <row r="315" s="2" customFormat="1">
      <c r="A315" s="35"/>
      <c r="B315" s="36"/>
      <c r="C315" s="37"/>
      <c r="D315" s="239" t="s">
        <v>166</v>
      </c>
      <c r="E315" s="37"/>
      <c r="F315" s="240" t="s">
        <v>801</v>
      </c>
      <c r="G315" s="37"/>
      <c r="H315" s="37"/>
      <c r="I315" s="241"/>
      <c r="J315" s="37"/>
      <c r="K315" s="37"/>
      <c r="L315" s="41"/>
      <c r="M315" s="242"/>
      <c r="N315" s="243"/>
      <c r="O315" s="89"/>
      <c r="P315" s="89"/>
      <c r="Q315" s="89"/>
      <c r="R315" s="89"/>
      <c r="S315" s="89"/>
      <c r="T315" s="90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166</v>
      </c>
      <c r="AU315" s="14" t="s">
        <v>92</v>
      </c>
    </row>
    <row r="316" s="2" customFormat="1" ht="24.15" customHeight="1">
      <c r="A316" s="35"/>
      <c r="B316" s="36"/>
      <c r="C316" s="225" t="s">
        <v>803</v>
      </c>
      <c r="D316" s="225" t="s">
        <v>159</v>
      </c>
      <c r="E316" s="226" t="s">
        <v>804</v>
      </c>
      <c r="F316" s="227" t="s">
        <v>805</v>
      </c>
      <c r="G316" s="228" t="s">
        <v>283</v>
      </c>
      <c r="H316" s="229">
        <v>16</v>
      </c>
      <c r="I316" s="230"/>
      <c r="J316" s="231">
        <f>ROUND(I316*H316,2)</f>
        <v>0</v>
      </c>
      <c r="K316" s="232"/>
      <c r="L316" s="41"/>
      <c r="M316" s="233" t="s">
        <v>1</v>
      </c>
      <c r="N316" s="234" t="s">
        <v>47</v>
      </c>
      <c r="O316" s="89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7" t="s">
        <v>224</v>
      </c>
      <c r="AT316" s="237" t="s">
        <v>159</v>
      </c>
      <c r="AU316" s="237" t="s">
        <v>92</v>
      </c>
      <c r="AY316" s="14" t="s">
        <v>156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4" t="s">
        <v>164</v>
      </c>
      <c r="BK316" s="238">
        <f>ROUND(I316*H316,2)</f>
        <v>0</v>
      </c>
      <c r="BL316" s="14" t="s">
        <v>224</v>
      </c>
      <c r="BM316" s="237" t="s">
        <v>1656</v>
      </c>
    </row>
    <row r="317" s="2" customFormat="1">
      <c r="A317" s="35"/>
      <c r="B317" s="36"/>
      <c r="C317" s="37"/>
      <c r="D317" s="239" t="s">
        <v>166</v>
      </c>
      <c r="E317" s="37"/>
      <c r="F317" s="240" t="s">
        <v>805</v>
      </c>
      <c r="G317" s="37"/>
      <c r="H317" s="37"/>
      <c r="I317" s="241"/>
      <c r="J317" s="37"/>
      <c r="K317" s="37"/>
      <c r="L317" s="41"/>
      <c r="M317" s="242"/>
      <c r="N317" s="243"/>
      <c r="O317" s="89"/>
      <c r="P317" s="89"/>
      <c r="Q317" s="89"/>
      <c r="R317" s="89"/>
      <c r="S317" s="89"/>
      <c r="T317" s="90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4" t="s">
        <v>166</v>
      </c>
      <c r="AU317" s="14" t="s">
        <v>92</v>
      </c>
    </row>
    <row r="318" s="2" customFormat="1" ht="24.15" customHeight="1">
      <c r="A318" s="35"/>
      <c r="B318" s="36"/>
      <c r="C318" s="244" t="s">
        <v>807</v>
      </c>
      <c r="D318" s="244" t="s">
        <v>245</v>
      </c>
      <c r="E318" s="245" t="s">
        <v>808</v>
      </c>
      <c r="F318" s="246" t="s">
        <v>809</v>
      </c>
      <c r="G318" s="247" t="s">
        <v>283</v>
      </c>
      <c r="H318" s="248">
        <v>1</v>
      </c>
      <c r="I318" s="249"/>
      <c r="J318" s="250">
        <f>ROUND(I318*H318,2)</f>
        <v>0</v>
      </c>
      <c r="K318" s="251"/>
      <c r="L318" s="252"/>
      <c r="M318" s="253" t="s">
        <v>1</v>
      </c>
      <c r="N318" s="254" t="s">
        <v>47</v>
      </c>
      <c r="O318" s="89"/>
      <c r="P318" s="235">
        <f>O318*H318</f>
        <v>0</v>
      </c>
      <c r="Q318" s="235">
        <v>0.00040000000000000002</v>
      </c>
      <c r="R318" s="235">
        <f>Q318*H318</f>
        <v>0.00040000000000000002</v>
      </c>
      <c r="S318" s="235">
        <v>0</v>
      </c>
      <c r="T318" s="236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7" t="s">
        <v>248</v>
      </c>
      <c r="AT318" s="237" t="s">
        <v>245</v>
      </c>
      <c r="AU318" s="237" t="s">
        <v>92</v>
      </c>
      <c r="AY318" s="14" t="s">
        <v>156</v>
      </c>
      <c r="BE318" s="238">
        <f>IF(N318="základní",J318,0)</f>
        <v>0</v>
      </c>
      <c r="BF318" s="238">
        <f>IF(N318="snížená",J318,0)</f>
        <v>0</v>
      </c>
      <c r="BG318" s="238">
        <f>IF(N318="zákl. přenesená",J318,0)</f>
        <v>0</v>
      </c>
      <c r="BH318" s="238">
        <f>IF(N318="sníž. přenesená",J318,0)</f>
        <v>0</v>
      </c>
      <c r="BI318" s="238">
        <f>IF(N318="nulová",J318,0)</f>
        <v>0</v>
      </c>
      <c r="BJ318" s="14" t="s">
        <v>164</v>
      </c>
      <c r="BK318" s="238">
        <f>ROUND(I318*H318,2)</f>
        <v>0</v>
      </c>
      <c r="BL318" s="14" t="s">
        <v>224</v>
      </c>
      <c r="BM318" s="237" t="s">
        <v>1657</v>
      </c>
    </row>
    <row r="319" s="2" customFormat="1">
      <c r="A319" s="35"/>
      <c r="B319" s="36"/>
      <c r="C319" s="37"/>
      <c r="D319" s="239" t="s">
        <v>166</v>
      </c>
      <c r="E319" s="37"/>
      <c r="F319" s="240" t="s">
        <v>809</v>
      </c>
      <c r="G319" s="37"/>
      <c r="H319" s="37"/>
      <c r="I319" s="241"/>
      <c r="J319" s="37"/>
      <c r="K319" s="37"/>
      <c r="L319" s="41"/>
      <c r="M319" s="242"/>
      <c r="N319" s="243"/>
      <c r="O319" s="89"/>
      <c r="P319" s="89"/>
      <c r="Q319" s="89"/>
      <c r="R319" s="89"/>
      <c r="S319" s="89"/>
      <c r="T319" s="90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166</v>
      </c>
      <c r="AU319" s="14" t="s">
        <v>92</v>
      </c>
    </row>
    <row r="320" s="2" customFormat="1" ht="16.5" customHeight="1">
      <c r="A320" s="35"/>
      <c r="B320" s="36"/>
      <c r="C320" s="244" t="s">
        <v>811</v>
      </c>
      <c r="D320" s="244" t="s">
        <v>245</v>
      </c>
      <c r="E320" s="245" t="s">
        <v>716</v>
      </c>
      <c r="F320" s="246" t="s">
        <v>813</v>
      </c>
      <c r="G320" s="247" t="s">
        <v>283</v>
      </c>
      <c r="H320" s="248">
        <v>2</v>
      </c>
      <c r="I320" s="249"/>
      <c r="J320" s="250">
        <f>ROUND(I320*H320,2)</f>
        <v>0</v>
      </c>
      <c r="K320" s="251"/>
      <c r="L320" s="252"/>
      <c r="M320" s="253" t="s">
        <v>1</v>
      </c>
      <c r="N320" s="254" t="s">
        <v>47</v>
      </c>
      <c r="O320" s="89"/>
      <c r="P320" s="235">
        <f>O320*H320</f>
        <v>0</v>
      </c>
      <c r="Q320" s="235">
        <v>0.00040000000000000002</v>
      </c>
      <c r="R320" s="235">
        <f>Q320*H320</f>
        <v>0.00080000000000000004</v>
      </c>
      <c r="S320" s="235">
        <v>0</v>
      </c>
      <c r="T320" s="23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7" t="s">
        <v>248</v>
      </c>
      <c r="AT320" s="237" t="s">
        <v>245</v>
      </c>
      <c r="AU320" s="237" t="s">
        <v>92</v>
      </c>
      <c r="AY320" s="14" t="s">
        <v>156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4" t="s">
        <v>164</v>
      </c>
      <c r="BK320" s="238">
        <f>ROUND(I320*H320,2)</f>
        <v>0</v>
      </c>
      <c r="BL320" s="14" t="s">
        <v>224</v>
      </c>
      <c r="BM320" s="237" t="s">
        <v>1658</v>
      </c>
    </row>
    <row r="321" s="2" customFormat="1">
      <c r="A321" s="35"/>
      <c r="B321" s="36"/>
      <c r="C321" s="37"/>
      <c r="D321" s="239" t="s">
        <v>166</v>
      </c>
      <c r="E321" s="37"/>
      <c r="F321" s="240" t="s">
        <v>813</v>
      </c>
      <c r="G321" s="37"/>
      <c r="H321" s="37"/>
      <c r="I321" s="241"/>
      <c r="J321" s="37"/>
      <c r="K321" s="37"/>
      <c r="L321" s="41"/>
      <c r="M321" s="242"/>
      <c r="N321" s="243"/>
      <c r="O321" s="89"/>
      <c r="P321" s="89"/>
      <c r="Q321" s="89"/>
      <c r="R321" s="89"/>
      <c r="S321" s="89"/>
      <c r="T321" s="90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166</v>
      </c>
      <c r="AU321" s="14" t="s">
        <v>92</v>
      </c>
    </row>
    <row r="322" s="2" customFormat="1" ht="24.15" customHeight="1">
      <c r="A322" s="35"/>
      <c r="B322" s="36"/>
      <c r="C322" s="244" t="s">
        <v>815</v>
      </c>
      <c r="D322" s="244" t="s">
        <v>245</v>
      </c>
      <c r="E322" s="245" t="s">
        <v>816</v>
      </c>
      <c r="F322" s="246" t="s">
        <v>817</v>
      </c>
      <c r="G322" s="247" t="s">
        <v>283</v>
      </c>
      <c r="H322" s="248">
        <v>7</v>
      </c>
      <c r="I322" s="249"/>
      <c r="J322" s="250">
        <f>ROUND(I322*H322,2)</f>
        <v>0</v>
      </c>
      <c r="K322" s="251"/>
      <c r="L322" s="252"/>
      <c r="M322" s="253" t="s">
        <v>1</v>
      </c>
      <c r="N322" s="254" t="s">
        <v>47</v>
      </c>
      <c r="O322" s="89"/>
      <c r="P322" s="235">
        <f>O322*H322</f>
        <v>0</v>
      </c>
      <c r="Q322" s="235">
        <v>0.00040000000000000002</v>
      </c>
      <c r="R322" s="235">
        <f>Q322*H322</f>
        <v>0.0028</v>
      </c>
      <c r="S322" s="235">
        <v>0</v>
      </c>
      <c r="T322" s="23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7" t="s">
        <v>248</v>
      </c>
      <c r="AT322" s="237" t="s">
        <v>245</v>
      </c>
      <c r="AU322" s="237" t="s">
        <v>92</v>
      </c>
      <c r="AY322" s="14" t="s">
        <v>156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4" t="s">
        <v>164</v>
      </c>
      <c r="BK322" s="238">
        <f>ROUND(I322*H322,2)</f>
        <v>0</v>
      </c>
      <c r="BL322" s="14" t="s">
        <v>224</v>
      </c>
      <c r="BM322" s="237" t="s">
        <v>1659</v>
      </c>
    </row>
    <row r="323" s="2" customFormat="1">
      <c r="A323" s="35"/>
      <c r="B323" s="36"/>
      <c r="C323" s="37"/>
      <c r="D323" s="239" t="s">
        <v>166</v>
      </c>
      <c r="E323" s="37"/>
      <c r="F323" s="240" t="s">
        <v>817</v>
      </c>
      <c r="G323" s="37"/>
      <c r="H323" s="37"/>
      <c r="I323" s="241"/>
      <c r="J323" s="37"/>
      <c r="K323" s="37"/>
      <c r="L323" s="41"/>
      <c r="M323" s="242"/>
      <c r="N323" s="243"/>
      <c r="O323" s="89"/>
      <c r="P323" s="89"/>
      <c r="Q323" s="89"/>
      <c r="R323" s="89"/>
      <c r="S323" s="89"/>
      <c r="T323" s="90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4" t="s">
        <v>166</v>
      </c>
      <c r="AU323" s="14" t="s">
        <v>92</v>
      </c>
    </row>
    <row r="324" s="2" customFormat="1" ht="24.15" customHeight="1">
      <c r="A324" s="35"/>
      <c r="B324" s="36"/>
      <c r="C324" s="244" t="s">
        <v>819</v>
      </c>
      <c r="D324" s="244" t="s">
        <v>245</v>
      </c>
      <c r="E324" s="245" t="s">
        <v>820</v>
      </c>
      <c r="F324" s="246" t="s">
        <v>821</v>
      </c>
      <c r="G324" s="247" t="s">
        <v>283</v>
      </c>
      <c r="H324" s="248">
        <v>5</v>
      </c>
      <c r="I324" s="249"/>
      <c r="J324" s="250">
        <f>ROUND(I324*H324,2)</f>
        <v>0</v>
      </c>
      <c r="K324" s="251"/>
      <c r="L324" s="252"/>
      <c r="M324" s="253" t="s">
        <v>1</v>
      </c>
      <c r="N324" s="254" t="s">
        <v>47</v>
      </c>
      <c r="O324" s="89"/>
      <c r="P324" s="235">
        <f>O324*H324</f>
        <v>0</v>
      </c>
      <c r="Q324" s="235">
        <v>0.00040000000000000002</v>
      </c>
      <c r="R324" s="235">
        <f>Q324*H324</f>
        <v>0.002</v>
      </c>
      <c r="S324" s="235">
        <v>0</v>
      </c>
      <c r="T324" s="23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7" t="s">
        <v>248</v>
      </c>
      <c r="AT324" s="237" t="s">
        <v>245</v>
      </c>
      <c r="AU324" s="237" t="s">
        <v>92</v>
      </c>
      <c r="AY324" s="14" t="s">
        <v>156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4" t="s">
        <v>164</v>
      </c>
      <c r="BK324" s="238">
        <f>ROUND(I324*H324,2)</f>
        <v>0</v>
      </c>
      <c r="BL324" s="14" t="s">
        <v>224</v>
      </c>
      <c r="BM324" s="237" t="s">
        <v>1660</v>
      </c>
    </row>
    <row r="325" s="2" customFormat="1">
      <c r="A325" s="35"/>
      <c r="B325" s="36"/>
      <c r="C325" s="37"/>
      <c r="D325" s="239" t="s">
        <v>166</v>
      </c>
      <c r="E325" s="37"/>
      <c r="F325" s="240" t="s">
        <v>821</v>
      </c>
      <c r="G325" s="37"/>
      <c r="H325" s="37"/>
      <c r="I325" s="241"/>
      <c r="J325" s="37"/>
      <c r="K325" s="37"/>
      <c r="L325" s="41"/>
      <c r="M325" s="242"/>
      <c r="N325" s="243"/>
      <c r="O325" s="89"/>
      <c r="P325" s="89"/>
      <c r="Q325" s="89"/>
      <c r="R325" s="89"/>
      <c r="S325" s="89"/>
      <c r="T325" s="90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166</v>
      </c>
      <c r="AU325" s="14" t="s">
        <v>92</v>
      </c>
    </row>
    <row r="326" s="2" customFormat="1" ht="24.15" customHeight="1">
      <c r="A326" s="35"/>
      <c r="B326" s="36"/>
      <c r="C326" s="244" t="s">
        <v>823</v>
      </c>
      <c r="D326" s="244" t="s">
        <v>245</v>
      </c>
      <c r="E326" s="245" t="s">
        <v>824</v>
      </c>
      <c r="F326" s="246" t="s">
        <v>825</v>
      </c>
      <c r="G326" s="247" t="s">
        <v>283</v>
      </c>
      <c r="H326" s="248">
        <v>1</v>
      </c>
      <c r="I326" s="249"/>
      <c r="J326" s="250">
        <f>ROUND(I326*H326,2)</f>
        <v>0</v>
      </c>
      <c r="K326" s="251"/>
      <c r="L326" s="252"/>
      <c r="M326" s="253" t="s">
        <v>1</v>
      </c>
      <c r="N326" s="254" t="s">
        <v>47</v>
      </c>
      <c r="O326" s="89"/>
      <c r="P326" s="235">
        <f>O326*H326</f>
        <v>0</v>
      </c>
      <c r="Q326" s="235">
        <v>0.00040000000000000002</v>
      </c>
      <c r="R326" s="235">
        <f>Q326*H326</f>
        <v>0.00040000000000000002</v>
      </c>
      <c r="S326" s="235">
        <v>0</v>
      </c>
      <c r="T326" s="236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7" t="s">
        <v>248</v>
      </c>
      <c r="AT326" s="237" t="s">
        <v>245</v>
      </c>
      <c r="AU326" s="237" t="s">
        <v>92</v>
      </c>
      <c r="AY326" s="14" t="s">
        <v>156</v>
      </c>
      <c r="BE326" s="238">
        <f>IF(N326="základní",J326,0)</f>
        <v>0</v>
      </c>
      <c r="BF326" s="238">
        <f>IF(N326="snížená",J326,0)</f>
        <v>0</v>
      </c>
      <c r="BG326" s="238">
        <f>IF(N326="zákl. přenesená",J326,0)</f>
        <v>0</v>
      </c>
      <c r="BH326" s="238">
        <f>IF(N326="sníž. přenesená",J326,0)</f>
        <v>0</v>
      </c>
      <c r="BI326" s="238">
        <f>IF(N326="nulová",J326,0)</f>
        <v>0</v>
      </c>
      <c r="BJ326" s="14" t="s">
        <v>164</v>
      </c>
      <c r="BK326" s="238">
        <f>ROUND(I326*H326,2)</f>
        <v>0</v>
      </c>
      <c r="BL326" s="14" t="s">
        <v>224</v>
      </c>
      <c r="BM326" s="237" t="s">
        <v>1661</v>
      </c>
    </row>
    <row r="327" s="2" customFormat="1">
      <c r="A327" s="35"/>
      <c r="B327" s="36"/>
      <c r="C327" s="37"/>
      <c r="D327" s="239" t="s">
        <v>166</v>
      </c>
      <c r="E327" s="37"/>
      <c r="F327" s="240" t="s">
        <v>825</v>
      </c>
      <c r="G327" s="37"/>
      <c r="H327" s="37"/>
      <c r="I327" s="241"/>
      <c r="J327" s="37"/>
      <c r="K327" s="37"/>
      <c r="L327" s="41"/>
      <c r="M327" s="242"/>
      <c r="N327" s="243"/>
      <c r="O327" s="89"/>
      <c r="P327" s="89"/>
      <c r="Q327" s="89"/>
      <c r="R327" s="89"/>
      <c r="S327" s="89"/>
      <c r="T327" s="90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166</v>
      </c>
      <c r="AU327" s="14" t="s">
        <v>92</v>
      </c>
    </row>
    <row r="328" s="2" customFormat="1" ht="24.15" customHeight="1">
      <c r="A328" s="35"/>
      <c r="B328" s="36"/>
      <c r="C328" s="225" t="s">
        <v>827</v>
      </c>
      <c r="D328" s="225" t="s">
        <v>159</v>
      </c>
      <c r="E328" s="226" t="s">
        <v>828</v>
      </c>
      <c r="F328" s="227" t="s">
        <v>829</v>
      </c>
      <c r="G328" s="228" t="s">
        <v>283</v>
      </c>
      <c r="H328" s="229">
        <v>2</v>
      </c>
      <c r="I328" s="230"/>
      <c r="J328" s="231">
        <f>ROUND(I328*H328,2)</f>
        <v>0</v>
      </c>
      <c r="K328" s="232"/>
      <c r="L328" s="41"/>
      <c r="M328" s="233" t="s">
        <v>1</v>
      </c>
      <c r="N328" s="234" t="s">
        <v>47</v>
      </c>
      <c r="O328" s="89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7" t="s">
        <v>224</v>
      </c>
      <c r="AT328" s="237" t="s">
        <v>159</v>
      </c>
      <c r="AU328" s="237" t="s">
        <v>92</v>
      </c>
      <c r="AY328" s="14" t="s">
        <v>156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4" t="s">
        <v>164</v>
      </c>
      <c r="BK328" s="238">
        <f>ROUND(I328*H328,2)</f>
        <v>0</v>
      </c>
      <c r="BL328" s="14" t="s">
        <v>224</v>
      </c>
      <c r="BM328" s="237" t="s">
        <v>1662</v>
      </c>
    </row>
    <row r="329" s="2" customFormat="1">
      <c r="A329" s="35"/>
      <c r="B329" s="36"/>
      <c r="C329" s="37"/>
      <c r="D329" s="239" t="s">
        <v>166</v>
      </c>
      <c r="E329" s="37"/>
      <c r="F329" s="240" t="s">
        <v>829</v>
      </c>
      <c r="G329" s="37"/>
      <c r="H329" s="37"/>
      <c r="I329" s="241"/>
      <c r="J329" s="37"/>
      <c r="K329" s="37"/>
      <c r="L329" s="41"/>
      <c r="M329" s="242"/>
      <c r="N329" s="243"/>
      <c r="O329" s="89"/>
      <c r="P329" s="89"/>
      <c r="Q329" s="89"/>
      <c r="R329" s="89"/>
      <c r="S329" s="89"/>
      <c r="T329" s="90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4" t="s">
        <v>166</v>
      </c>
      <c r="AU329" s="14" t="s">
        <v>92</v>
      </c>
    </row>
    <row r="330" s="2" customFormat="1" ht="24.15" customHeight="1">
      <c r="A330" s="35"/>
      <c r="B330" s="36"/>
      <c r="C330" s="244" t="s">
        <v>831</v>
      </c>
      <c r="D330" s="244" t="s">
        <v>245</v>
      </c>
      <c r="E330" s="245" t="s">
        <v>832</v>
      </c>
      <c r="F330" s="246" t="s">
        <v>833</v>
      </c>
      <c r="G330" s="247" t="s">
        <v>283</v>
      </c>
      <c r="H330" s="248">
        <v>1</v>
      </c>
      <c r="I330" s="249"/>
      <c r="J330" s="250">
        <f>ROUND(I330*H330,2)</f>
        <v>0</v>
      </c>
      <c r="K330" s="251"/>
      <c r="L330" s="252"/>
      <c r="M330" s="253" t="s">
        <v>1</v>
      </c>
      <c r="N330" s="254" t="s">
        <v>47</v>
      </c>
      <c r="O330" s="89"/>
      <c r="P330" s="235">
        <f>O330*H330</f>
        <v>0</v>
      </c>
      <c r="Q330" s="235">
        <v>0.0010499999999999999</v>
      </c>
      <c r="R330" s="235">
        <f>Q330*H330</f>
        <v>0.0010499999999999999</v>
      </c>
      <c r="S330" s="235">
        <v>0</v>
      </c>
      <c r="T330" s="23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7" t="s">
        <v>248</v>
      </c>
      <c r="AT330" s="237" t="s">
        <v>245</v>
      </c>
      <c r="AU330" s="237" t="s">
        <v>92</v>
      </c>
      <c r="AY330" s="14" t="s">
        <v>156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4" t="s">
        <v>164</v>
      </c>
      <c r="BK330" s="238">
        <f>ROUND(I330*H330,2)</f>
        <v>0</v>
      </c>
      <c r="BL330" s="14" t="s">
        <v>224</v>
      </c>
      <c r="BM330" s="237" t="s">
        <v>1663</v>
      </c>
    </row>
    <row r="331" s="2" customFormat="1">
      <c r="A331" s="35"/>
      <c r="B331" s="36"/>
      <c r="C331" s="37"/>
      <c r="D331" s="239" t="s">
        <v>166</v>
      </c>
      <c r="E331" s="37"/>
      <c r="F331" s="240" t="s">
        <v>833</v>
      </c>
      <c r="G331" s="37"/>
      <c r="H331" s="37"/>
      <c r="I331" s="241"/>
      <c r="J331" s="37"/>
      <c r="K331" s="37"/>
      <c r="L331" s="41"/>
      <c r="M331" s="242"/>
      <c r="N331" s="243"/>
      <c r="O331" s="89"/>
      <c r="P331" s="89"/>
      <c r="Q331" s="89"/>
      <c r="R331" s="89"/>
      <c r="S331" s="89"/>
      <c r="T331" s="90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166</v>
      </c>
      <c r="AU331" s="14" t="s">
        <v>92</v>
      </c>
    </row>
    <row r="332" s="2" customFormat="1" ht="24.15" customHeight="1">
      <c r="A332" s="35"/>
      <c r="B332" s="36"/>
      <c r="C332" s="244" t="s">
        <v>835</v>
      </c>
      <c r="D332" s="244" t="s">
        <v>245</v>
      </c>
      <c r="E332" s="245" t="s">
        <v>836</v>
      </c>
      <c r="F332" s="246" t="s">
        <v>837</v>
      </c>
      <c r="G332" s="247" t="s">
        <v>283</v>
      </c>
      <c r="H332" s="248">
        <v>1</v>
      </c>
      <c r="I332" s="249"/>
      <c r="J332" s="250">
        <f>ROUND(I332*H332,2)</f>
        <v>0</v>
      </c>
      <c r="K332" s="251"/>
      <c r="L332" s="252"/>
      <c r="M332" s="253" t="s">
        <v>1</v>
      </c>
      <c r="N332" s="254" t="s">
        <v>47</v>
      </c>
      <c r="O332" s="89"/>
      <c r="P332" s="235">
        <f>O332*H332</f>
        <v>0</v>
      </c>
      <c r="Q332" s="235">
        <v>0.0010499999999999999</v>
      </c>
      <c r="R332" s="235">
        <f>Q332*H332</f>
        <v>0.0010499999999999999</v>
      </c>
      <c r="S332" s="235">
        <v>0</v>
      </c>
      <c r="T332" s="236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7" t="s">
        <v>248</v>
      </c>
      <c r="AT332" s="237" t="s">
        <v>245</v>
      </c>
      <c r="AU332" s="237" t="s">
        <v>92</v>
      </c>
      <c r="AY332" s="14" t="s">
        <v>156</v>
      </c>
      <c r="BE332" s="238">
        <f>IF(N332="základní",J332,0)</f>
        <v>0</v>
      </c>
      <c r="BF332" s="238">
        <f>IF(N332="snížená",J332,0)</f>
        <v>0</v>
      </c>
      <c r="BG332" s="238">
        <f>IF(N332="zákl. přenesená",J332,0)</f>
        <v>0</v>
      </c>
      <c r="BH332" s="238">
        <f>IF(N332="sníž. přenesená",J332,0)</f>
        <v>0</v>
      </c>
      <c r="BI332" s="238">
        <f>IF(N332="nulová",J332,0)</f>
        <v>0</v>
      </c>
      <c r="BJ332" s="14" t="s">
        <v>164</v>
      </c>
      <c r="BK332" s="238">
        <f>ROUND(I332*H332,2)</f>
        <v>0</v>
      </c>
      <c r="BL332" s="14" t="s">
        <v>224</v>
      </c>
      <c r="BM332" s="237" t="s">
        <v>1664</v>
      </c>
    </row>
    <row r="333" s="2" customFormat="1">
      <c r="A333" s="35"/>
      <c r="B333" s="36"/>
      <c r="C333" s="37"/>
      <c r="D333" s="239" t="s">
        <v>166</v>
      </c>
      <c r="E333" s="37"/>
      <c r="F333" s="240" t="s">
        <v>837</v>
      </c>
      <c r="G333" s="37"/>
      <c r="H333" s="37"/>
      <c r="I333" s="241"/>
      <c r="J333" s="37"/>
      <c r="K333" s="37"/>
      <c r="L333" s="41"/>
      <c r="M333" s="242"/>
      <c r="N333" s="243"/>
      <c r="O333" s="89"/>
      <c r="P333" s="89"/>
      <c r="Q333" s="89"/>
      <c r="R333" s="89"/>
      <c r="S333" s="89"/>
      <c r="T333" s="90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166</v>
      </c>
      <c r="AU333" s="14" t="s">
        <v>92</v>
      </c>
    </row>
    <row r="334" s="2" customFormat="1" ht="21.75" customHeight="1">
      <c r="A334" s="35"/>
      <c r="B334" s="36"/>
      <c r="C334" s="225" t="s">
        <v>839</v>
      </c>
      <c r="D334" s="225" t="s">
        <v>159</v>
      </c>
      <c r="E334" s="226" t="s">
        <v>840</v>
      </c>
      <c r="F334" s="227" t="s">
        <v>841</v>
      </c>
      <c r="G334" s="228" t="s">
        <v>283</v>
      </c>
      <c r="H334" s="229">
        <v>2</v>
      </c>
      <c r="I334" s="230"/>
      <c r="J334" s="231">
        <f>ROUND(I334*H334,2)</f>
        <v>0</v>
      </c>
      <c r="K334" s="232"/>
      <c r="L334" s="41"/>
      <c r="M334" s="233" t="s">
        <v>1</v>
      </c>
      <c r="N334" s="234" t="s">
        <v>47</v>
      </c>
      <c r="O334" s="89"/>
      <c r="P334" s="235">
        <f>O334*H334</f>
        <v>0</v>
      </c>
      <c r="Q334" s="235">
        <v>0</v>
      </c>
      <c r="R334" s="235">
        <f>Q334*H334</f>
        <v>0</v>
      </c>
      <c r="S334" s="235">
        <v>0</v>
      </c>
      <c r="T334" s="23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7" t="s">
        <v>224</v>
      </c>
      <c r="AT334" s="237" t="s">
        <v>159</v>
      </c>
      <c r="AU334" s="237" t="s">
        <v>92</v>
      </c>
      <c r="AY334" s="14" t="s">
        <v>156</v>
      </c>
      <c r="BE334" s="238">
        <f>IF(N334="základní",J334,0)</f>
        <v>0</v>
      </c>
      <c r="BF334" s="238">
        <f>IF(N334="snížená",J334,0)</f>
        <v>0</v>
      </c>
      <c r="BG334" s="238">
        <f>IF(N334="zákl. přenesená",J334,0)</f>
        <v>0</v>
      </c>
      <c r="BH334" s="238">
        <f>IF(N334="sníž. přenesená",J334,0)</f>
        <v>0</v>
      </c>
      <c r="BI334" s="238">
        <f>IF(N334="nulová",J334,0)</f>
        <v>0</v>
      </c>
      <c r="BJ334" s="14" t="s">
        <v>164</v>
      </c>
      <c r="BK334" s="238">
        <f>ROUND(I334*H334,2)</f>
        <v>0</v>
      </c>
      <c r="BL334" s="14" t="s">
        <v>224</v>
      </c>
      <c r="BM334" s="237" t="s">
        <v>1665</v>
      </c>
    </row>
    <row r="335" s="2" customFormat="1">
      <c r="A335" s="35"/>
      <c r="B335" s="36"/>
      <c r="C335" s="37"/>
      <c r="D335" s="239" t="s">
        <v>166</v>
      </c>
      <c r="E335" s="37"/>
      <c r="F335" s="240" t="s">
        <v>841</v>
      </c>
      <c r="G335" s="37"/>
      <c r="H335" s="37"/>
      <c r="I335" s="241"/>
      <c r="J335" s="37"/>
      <c r="K335" s="37"/>
      <c r="L335" s="41"/>
      <c r="M335" s="242"/>
      <c r="N335" s="243"/>
      <c r="O335" s="89"/>
      <c r="P335" s="89"/>
      <c r="Q335" s="89"/>
      <c r="R335" s="89"/>
      <c r="S335" s="89"/>
      <c r="T335" s="90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4" t="s">
        <v>166</v>
      </c>
      <c r="AU335" s="14" t="s">
        <v>92</v>
      </c>
    </row>
    <row r="336" s="2" customFormat="1" ht="24.15" customHeight="1">
      <c r="A336" s="35"/>
      <c r="B336" s="36"/>
      <c r="C336" s="225" t="s">
        <v>843</v>
      </c>
      <c r="D336" s="225" t="s">
        <v>159</v>
      </c>
      <c r="E336" s="226" t="s">
        <v>844</v>
      </c>
      <c r="F336" s="227" t="s">
        <v>845</v>
      </c>
      <c r="G336" s="228" t="s">
        <v>283</v>
      </c>
      <c r="H336" s="229">
        <v>7</v>
      </c>
      <c r="I336" s="230"/>
      <c r="J336" s="231">
        <f>ROUND(I336*H336,2)</f>
        <v>0</v>
      </c>
      <c r="K336" s="232"/>
      <c r="L336" s="41"/>
      <c r="M336" s="233" t="s">
        <v>1</v>
      </c>
      <c r="N336" s="234" t="s">
        <v>47</v>
      </c>
      <c r="O336" s="89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7" t="s">
        <v>224</v>
      </c>
      <c r="AT336" s="237" t="s">
        <v>159</v>
      </c>
      <c r="AU336" s="237" t="s">
        <v>92</v>
      </c>
      <c r="AY336" s="14" t="s">
        <v>156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4" t="s">
        <v>164</v>
      </c>
      <c r="BK336" s="238">
        <f>ROUND(I336*H336,2)</f>
        <v>0</v>
      </c>
      <c r="BL336" s="14" t="s">
        <v>224</v>
      </c>
      <c r="BM336" s="237" t="s">
        <v>1666</v>
      </c>
    </row>
    <row r="337" s="2" customFormat="1">
      <c r="A337" s="35"/>
      <c r="B337" s="36"/>
      <c r="C337" s="37"/>
      <c r="D337" s="239" t="s">
        <v>166</v>
      </c>
      <c r="E337" s="37"/>
      <c r="F337" s="240" t="s">
        <v>845</v>
      </c>
      <c r="G337" s="37"/>
      <c r="H337" s="37"/>
      <c r="I337" s="241"/>
      <c r="J337" s="37"/>
      <c r="K337" s="37"/>
      <c r="L337" s="41"/>
      <c r="M337" s="242"/>
      <c r="N337" s="243"/>
      <c r="O337" s="89"/>
      <c r="P337" s="89"/>
      <c r="Q337" s="89"/>
      <c r="R337" s="89"/>
      <c r="S337" s="89"/>
      <c r="T337" s="90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166</v>
      </c>
      <c r="AU337" s="14" t="s">
        <v>92</v>
      </c>
    </row>
    <row r="338" s="2" customFormat="1" ht="24.15" customHeight="1">
      <c r="A338" s="35"/>
      <c r="B338" s="36"/>
      <c r="C338" s="244" t="s">
        <v>847</v>
      </c>
      <c r="D338" s="244" t="s">
        <v>245</v>
      </c>
      <c r="E338" s="245" t="s">
        <v>848</v>
      </c>
      <c r="F338" s="246" t="s">
        <v>849</v>
      </c>
      <c r="G338" s="247" t="s">
        <v>283</v>
      </c>
      <c r="H338" s="248">
        <v>6</v>
      </c>
      <c r="I338" s="249"/>
      <c r="J338" s="250">
        <f>ROUND(I338*H338,2)</f>
        <v>0</v>
      </c>
      <c r="K338" s="251"/>
      <c r="L338" s="252"/>
      <c r="M338" s="253" t="s">
        <v>1</v>
      </c>
      <c r="N338" s="254" t="s">
        <v>47</v>
      </c>
      <c r="O338" s="89"/>
      <c r="P338" s="235">
        <f>O338*H338</f>
        <v>0</v>
      </c>
      <c r="Q338" s="235">
        <v>0</v>
      </c>
      <c r="R338" s="235">
        <f>Q338*H338</f>
        <v>0</v>
      </c>
      <c r="S338" s="235">
        <v>0</v>
      </c>
      <c r="T338" s="23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7" t="s">
        <v>248</v>
      </c>
      <c r="AT338" s="237" t="s">
        <v>245</v>
      </c>
      <c r="AU338" s="237" t="s">
        <v>92</v>
      </c>
      <c r="AY338" s="14" t="s">
        <v>156</v>
      </c>
      <c r="BE338" s="238">
        <f>IF(N338="základní",J338,0)</f>
        <v>0</v>
      </c>
      <c r="BF338" s="238">
        <f>IF(N338="snížená",J338,0)</f>
        <v>0</v>
      </c>
      <c r="BG338" s="238">
        <f>IF(N338="zákl. přenesená",J338,0)</f>
        <v>0</v>
      </c>
      <c r="BH338" s="238">
        <f>IF(N338="sníž. přenesená",J338,0)</f>
        <v>0</v>
      </c>
      <c r="BI338" s="238">
        <f>IF(N338="nulová",J338,0)</f>
        <v>0</v>
      </c>
      <c r="BJ338" s="14" t="s">
        <v>164</v>
      </c>
      <c r="BK338" s="238">
        <f>ROUND(I338*H338,2)</f>
        <v>0</v>
      </c>
      <c r="BL338" s="14" t="s">
        <v>224</v>
      </c>
      <c r="BM338" s="237" t="s">
        <v>1667</v>
      </c>
    </row>
    <row r="339" s="2" customFormat="1">
      <c r="A339" s="35"/>
      <c r="B339" s="36"/>
      <c r="C339" s="37"/>
      <c r="D339" s="239" t="s">
        <v>166</v>
      </c>
      <c r="E339" s="37"/>
      <c r="F339" s="240" t="s">
        <v>849</v>
      </c>
      <c r="G339" s="37"/>
      <c r="H339" s="37"/>
      <c r="I339" s="241"/>
      <c r="J339" s="37"/>
      <c r="K339" s="37"/>
      <c r="L339" s="41"/>
      <c r="M339" s="242"/>
      <c r="N339" s="243"/>
      <c r="O339" s="89"/>
      <c r="P339" s="89"/>
      <c r="Q339" s="89"/>
      <c r="R339" s="89"/>
      <c r="S339" s="89"/>
      <c r="T339" s="90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166</v>
      </c>
      <c r="AU339" s="14" t="s">
        <v>92</v>
      </c>
    </row>
    <row r="340" s="2" customFormat="1" ht="24.15" customHeight="1">
      <c r="A340" s="35"/>
      <c r="B340" s="36"/>
      <c r="C340" s="244" t="s">
        <v>851</v>
      </c>
      <c r="D340" s="244" t="s">
        <v>245</v>
      </c>
      <c r="E340" s="245" t="s">
        <v>852</v>
      </c>
      <c r="F340" s="246" t="s">
        <v>853</v>
      </c>
      <c r="G340" s="247" t="s">
        <v>283</v>
      </c>
      <c r="H340" s="248">
        <v>1</v>
      </c>
      <c r="I340" s="249"/>
      <c r="J340" s="250">
        <f>ROUND(I340*H340,2)</f>
        <v>0</v>
      </c>
      <c r="K340" s="251"/>
      <c r="L340" s="252"/>
      <c r="M340" s="253" t="s">
        <v>1</v>
      </c>
      <c r="N340" s="254" t="s">
        <v>47</v>
      </c>
      <c r="O340" s="89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37" t="s">
        <v>248</v>
      </c>
      <c r="AT340" s="237" t="s">
        <v>245</v>
      </c>
      <c r="AU340" s="237" t="s">
        <v>92</v>
      </c>
      <c r="AY340" s="14" t="s">
        <v>156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4" t="s">
        <v>164</v>
      </c>
      <c r="BK340" s="238">
        <f>ROUND(I340*H340,2)</f>
        <v>0</v>
      </c>
      <c r="BL340" s="14" t="s">
        <v>224</v>
      </c>
      <c r="BM340" s="237" t="s">
        <v>1668</v>
      </c>
    </row>
    <row r="341" s="2" customFormat="1">
      <c r="A341" s="35"/>
      <c r="B341" s="36"/>
      <c r="C341" s="37"/>
      <c r="D341" s="239" t="s">
        <v>166</v>
      </c>
      <c r="E341" s="37"/>
      <c r="F341" s="240" t="s">
        <v>853</v>
      </c>
      <c r="G341" s="37"/>
      <c r="H341" s="37"/>
      <c r="I341" s="241"/>
      <c r="J341" s="37"/>
      <c r="K341" s="37"/>
      <c r="L341" s="41"/>
      <c r="M341" s="242"/>
      <c r="N341" s="243"/>
      <c r="O341" s="89"/>
      <c r="P341" s="89"/>
      <c r="Q341" s="89"/>
      <c r="R341" s="89"/>
      <c r="S341" s="89"/>
      <c r="T341" s="90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4" t="s">
        <v>166</v>
      </c>
      <c r="AU341" s="14" t="s">
        <v>92</v>
      </c>
    </row>
    <row r="342" s="2" customFormat="1" ht="24.15" customHeight="1">
      <c r="A342" s="35"/>
      <c r="B342" s="36"/>
      <c r="C342" s="225" t="s">
        <v>855</v>
      </c>
      <c r="D342" s="225" t="s">
        <v>159</v>
      </c>
      <c r="E342" s="226" t="s">
        <v>856</v>
      </c>
      <c r="F342" s="227" t="s">
        <v>857</v>
      </c>
      <c r="G342" s="228" t="s">
        <v>283</v>
      </c>
      <c r="H342" s="229">
        <v>1</v>
      </c>
      <c r="I342" s="230"/>
      <c r="J342" s="231">
        <f>ROUND(I342*H342,2)</f>
        <v>0</v>
      </c>
      <c r="K342" s="232"/>
      <c r="L342" s="41"/>
      <c r="M342" s="233" t="s">
        <v>1</v>
      </c>
      <c r="N342" s="234" t="s">
        <v>47</v>
      </c>
      <c r="O342" s="89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7" t="s">
        <v>224</v>
      </c>
      <c r="AT342" s="237" t="s">
        <v>159</v>
      </c>
      <c r="AU342" s="237" t="s">
        <v>92</v>
      </c>
      <c r="AY342" s="14" t="s">
        <v>156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4" t="s">
        <v>164</v>
      </c>
      <c r="BK342" s="238">
        <f>ROUND(I342*H342,2)</f>
        <v>0</v>
      </c>
      <c r="BL342" s="14" t="s">
        <v>224</v>
      </c>
      <c r="BM342" s="237" t="s">
        <v>1669</v>
      </c>
    </row>
    <row r="343" s="2" customFormat="1">
      <c r="A343" s="35"/>
      <c r="B343" s="36"/>
      <c r="C343" s="37"/>
      <c r="D343" s="239" t="s">
        <v>166</v>
      </c>
      <c r="E343" s="37"/>
      <c r="F343" s="240" t="s">
        <v>857</v>
      </c>
      <c r="G343" s="37"/>
      <c r="H343" s="37"/>
      <c r="I343" s="241"/>
      <c r="J343" s="37"/>
      <c r="K343" s="37"/>
      <c r="L343" s="41"/>
      <c r="M343" s="242"/>
      <c r="N343" s="243"/>
      <c r="O343" s="89"/>
      <c r="P343" s="89"/>
      <c r="Q343" s="89"/>
      <c r="R343" s="89"/>
      <c r="S343" s="89"/>
      <c r="T343" s="90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166</v>
      </c>
      <c r="AU343" s="14" t="s">
        <v>92</v>
      </c>
    </row>
    <row r="344" s="2" customFormat="1" ht="24.15" customHeight="1">
      <c r="A344" s="35"/>
      <c r="B344" s="36"/>
      <c r="C344" s="244" t="s">
        <v>859</v>
      </c>
      <c r="D344" s="244" t="s">
        <v>245</v>
      </c>
      <c r="E344" s="245" t="s">
        <v>860</v>
      </c>
      <c r="F344" s="246" t="s">
        <v>861</v>
      </c>
      <c r="G344" s="247" t="s">
        <v>283</v>
      </c>
      <c r="H344" s="248">
        <v>1</v>
      </c>
      <c r="I344" s="249"/>
      <c r="J344" s="250">
        <f>ROUND(I344*H344,2)</f>
        <v>0</v>
      </c>
      <c r="K344" s="251"/>
      <c r="L344" s="252"/>
      <c r="M344" s="253" t="s">
        <v>1</v>
      </c>
      <c r="N344" s="254" t="s">
        <v>47</v>
      </c>
      <c r="O344" s="89"/>
      <c r="P344" s="235">
        <f>O344*H344</f>
        <v>0</v>
      </c>
      <c r="Q344" s="235">
        <v>0.00046999999999999999</v>
      </c>
      <c r="R344" s="235">
        <f>Q344*H344</f>
        <v>0.00046999999999999999</v>
      </c>
      <c r="S344" s="235">
        <v>0</v>
      </c>
      <c r="T344" s="23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7" t="s">
        <v>248</v>
      </c>
      <c r="AT344" s="237" t="s">
        <v>245</v>
      </c>
      <c r="AU344" s="237" t="s">
        <v>92</v>
      </c>
      <c r="AY344" s="14" t="s">
        <v>156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4" t="s">
        <v>164</v>
      </c>
      <c r="BK344" s="238">
        <f>ROUND(I344*H344,2)</f>
        <v>0</v>
      </c>
      <c r="BL344" s="14" t="s">
        <v>224</v>
      </c>
      <c r="BM344" s="237" t="s">
        <v>1670</v>
      </c>
    </row>
    <row r="345" s="2" customFormat="1">
      <c r="A345" s="35"/>
      <c r="B345" s="36"/>
      <c r="C345" s="37"/>
      <c r="D345" s="239" t="s">
        <v>166</v>
      </c>
      <c r="E345" s="37"/>
      <c r="F345" s="240" t="s">
        <v>861</v>
      </c>
      <c r="G345" s="37"/>
      <c r="H345" s="37"/>
      <c r="I345" s="241"/>
      <c r="J345" s="37"/>
      <c r="K345" s="37"/>
      <c r="L345" s="41"/>
      <c r="M345" s="242"/>
      <c r="N345" s="243"/>
      <c r="O345" s="89"/>
      <c r="P345" s="89"/>
      <c r="Q345" s="89"/>
      <c r="R345" s="89"/>
      <c r="S345" s="89"/>
      <c r="T345" s="90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166</v>
      </c>
      <c r="AU345" s="14" t="s">
        <v>92</v>
      </c>
    </row>
    <row r="346" s="2" customFormat="1" ht="33" customHeight="1">
      <c r="A346" s="35"/>
      <c r="B346" s="36"/>
      <c r="C346" s="225" t="s">
        <v>863</v>
      </c>
      <c r="D346" s="225" t="s">
        <v>159</v>
      </c>
      <c r="E346" s="226" t="s">
        <v>864</v>
      </c>
      <c r="F346" s="227" t="s">
        <v>865</v>
      </c>
      <c r="G346" s="228" t="s">
        <v>283</v>
      </c>
      <c r="H346" s="229">
        <v>3</v>
      </c>
      <c r="I346" s="230"/>
      <c r="J346" s="231">
        <f>ROUND(I346*H346,2)</f>
        <v>0</v>
      </c>
      <c r="K346" s="232"/>
      <c r="L346" s="41"/>
      <c r="M346" s="233" t="s">
        <v>1</v>
      </c>
      <c r="N346" s="234" t="s">
        <v>47</v>
      </c>
      <c r="O346" s="89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37" t="s">
        <v>224</v>
      </c>
      <c r="AT346" s="237" t="s">
        <v>159</v>
      </c>
      <c r="AU346" s="237" t="s">
        <v>92</v>
      </c>
      <c r="AY346" s="14" t="s">
        <v>156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4" t="s">
        <v>164</v>
      </c>
      <c r="BK346" s="238">
        <f>ROUND(I346*H346,2)</f>
        <v>0</v>
      </c>
      <c r="BL346" s="14" t="s">
        <v>224</v>
      </c>
      <c r="BM346" s="237" t="s">
        <v>1671</v>
      </c>
    </row>
    <row r="347" s="2" customFormat="1">
      <c r="A347" s="35"/>
      <c r="B347" s="36"/>
      <c r="C347" s="37"/>
      <c r="D347" s="239" t="s">
        <v>166</v>
      </c>
      <c r="E347" s="37"/>
      <c r="F347" s="240" t="s">
        <v>865</v>
      </c>
      <c r="G347" s="37"/>
      <c r="H347" s="37"/>
      <c r="I347" s="241"/>
      <c r="J347" s="37"/>
      <c r="K347" s="37"/>
      <c r="L347" s="41"/>
      <c r="M347" s="242"/>
      <c r="N347" s="243"/>
      <c r="O347" s="89"/>
      <c r="P347" s="89"/>
      <c r="Q347" s="89"/>
      <c r="R347" s="89"/>
      <c r="S347" s="89"/>
      <c r="T347" s="90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4" t="s">
        <v>166</v>
      </c>
      <c r="AU347" s="14" t="s">
        <v>92</v>
      </c>
    </row>
    <row r="348" s="2" customFormat="1" ht="24.15" customHeight="1">
      <c r="A348" s="35"/>
      <c r="B348" s="36"/>
      <c r="C348" s="244" t="s">
        <v>867</v>
      </c>
      <c r="D348" s="244" t="s">
        <v>245</v>
      </c>
      <c r="E348" s="245" t="s">
        <v>868</v>
      </c>
      <c r="F348" s="246" t="s">
        <v>869</v>
      </c>
      <c r="G348" s="247" t="s">
        <v>283</v>
      </c>
      <c r="H348" s="248">
        <v>1</v>
      </c>
      <c r="I348" s="249"/>
      <c r="J348" s="250">
        <f>ROUND(I348*H348,2)</f>
        <v>0</v>
      </c>
      <c r="K348" s="251"/>
      <c r="L348" s="252"/>
      <c r="M348" s="253" t="s">
        <v>1</v>
      </c>
      <c r="N348" s="254" t="s">
        <v>47</v>
      </c>
      <c r="O348" s="89"/>
      <c r="P348" s="235">
        <f>O348*H348</f>
        <v>0</v>
      </c>
      <c r="Q348" s="235">
        <v>0.0012999999999999999</v>
      </c>
      <c r="R348" s="235">
        <f>Q348*H348</f>
        <v>0.0012999999999999999</v>
      </c>
      <c r="S348" s="235">
        <v>0</v>
      </c>
      <c r="T348" s="23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37" t="s">
        <v>248</v>
      </c>
      <c r="AT348" s="237" t="s">
        <v>245</v>
      </c>
      <c r="AU348" s="237" t="s">
        <v>92</v>
      </c>
      <c r="AY348" s="14" t="s">
        <v>156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4" t="s">
        <v>164</v>
      </c>
      <c r="BK348" s="238">
        <f>ROUND(I348*H348,2)</f>
        <v>0</v>
      </c>
      <c r="BL348" s="14" t="s">
        <v>224</v>
      </c>
      <c r="BM348" s="237" t="s">
        <v>1672</v>
      </c>
    </row>
    <row r="349" s="2" customFormat="1">
      <c r="A349" s="35"/>
      <c r="B349" s="36"/>
      <c r="C349" s="37"/>
      <c r="D349" s="239" t="s">
        <v>166</v>
      </c>
      <c r="E349" s="37"/>
      <c r="F349" s="240" t="s">
        <v>869</v>
      </c>
      <c r="G349" s="37"/>
      <c r="H349" s="37"/>
      <c r="I349" s="241"/>
      <c r="J349" s="37"/>
      <c r="K349" s="37"/>
      <c r="L349" s="41"/>
      <c r="M349" s="242"/>
      <c r="N349" s="243"/>
      <c r="O349" s="89"/>
      <c r="P349" s="89"/>
      <c r="Q349" s="89"/>
      <c r="R349" s="89"/>
      <c r="S349" s="89"/>
      <c r="T349" s="90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166</v>
      </c>
      <c r="AU349" s="14" t="s">
        <v>92</v>
      </c>
    </row>
    <row r="350" s="2" customFormat="1" ht="24.15" customHeight="1">
      <c r="A350" s="35"/>
      <c r="B350" s="36"/>
      <c r="C350" s="225" t="s">
        <v>871</v>
      </c>
      <c r="D350" s="225" t="s">
        <v>159</v>
      </c>
      <c r="E350" s="226" t="s">
        <v>872</v>
      </c>
      <c r="F350" s="227" t="s">
        <v>873</v>
      </c>
      <c r="G350" s="228" t="s">
        <v>283</v>
      </c>
      <c r="H350" s="229">
        <v>5</v>
      </c>
      <c r="I350" s="230"/>
      <c r="J350" s="231">
        <f>ROUND(I350*H350,2)</f>
        <v>0</v>
      </c>
      <c r="K350" s="232"/>
      <c r="L350" s="41"/>
      <c r="M350" s="233" t="s">
        <v>1</v>
      </c>
      <c r="N350" s="234" t="s">
        <v>47</v>
      </c>
      <c r="O350" s="89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7" t="s">
        <v>224</v>
      </c>
      <c r="AT350" s="237" t="s">
        <v>159</v>
      </c>
      <c r="AU350" s="237" t="s">
        <v>92</v>
      </c>
      <c r="AY350" s="14" t="s">
        <v>156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4" t="s">
        <v>164</v>
      </c>
      <c r="BK350" s="238">
        <f>ROUND(I350*H350,2)</f>
        <v>0</v>
      </c>
      <c r="BL350" s="14" t="s">
        <v>224</v>
      </c>
      <c r="BM350" s="237" t="s">
        <v>1673</v>
      </c>
    </row>
    <row r="351" s="2" customFormat="1">
      <c r="A351" s="35"/>
      <c r="B351" s="36"/>
      <c r="C351" s="37"/>
      <c r="D351" s="239" t="s">
        <v>166</v>
      </c>
      <c r="E351" s="37"/>
      <c r="F351" s="240" t="s">
        <v>873</v>
      </c>
      <c r="G351" s="37"/>
      <c r="H351" s="37"/>
      <c r="I351" s="241"/>
      <c r="J351" s="37"/>
      <c r="K351" s="37"/>
      <c r="L351" s="41"/>
      <c r="M351" s="242"/>
      <c r="N351" s="243"/>
      <c r="O351" s="89"/>
      <c r="P351" s="89"/>
      <c r="Q351" s="89"/>
      <c r="R351" s="89"/>
      <c r="S351" s="89"/>
      <c r="T351" s="90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4" t="s">
        <v>166</v>
      </c>
      <c r="AU351" s="14" t="s">
        <v>92</v>
      </c>
    </row>
    <row r="352" s="2" customFormat="1" ht="24.15" customHeight="1">
      <c r="A352" s="35"/>
      <c r="B352" s="36"/>
      <c r="C352" s="244" t="s">
        <v>875</v>
      </c>
      <c r="D352" s="244" t="s">
        <v>245</v>
      </c>
      <c r="E352" s="245" t="s">
        <v>876</v>
      </c>
      <c r="F352" s="246" t="s">
        <v>877</v>
      </c>
      <c r="G352" s="247" t="s">
        <v>283</v>
      </c>
      <c r="H352" s="248">
        <v>5</v>
      </c>
      <c r="I352" s="249"/>
      <c r="J352" s="250">
        <f>ROUND(I352*H352,2)</f>
        <v>0</v>
      </c>
      <c r="K352" s="251"/>
      <c r="L352" s="252"/>
      <c r="M352" s="253" t="s">
        <v>1</v>
      </c>
      <c r="N352" s="254" t="s">
        <v>47</v>
      </c>
      <c r="O352" s="89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37" t="s">
        <v>248</v>
      </c>
      <c r="AT352" s="237" t="s">
        <v>245</v>
      </c>
      <c r="AU352" s="237" t="s">
        <v>92</v>
      </c>
      <c r="AY352" s="14" t="s">
        <v>156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4" t="s">
        <v>164</v>
      </c>
      <c r="BK352" s="238">
        <f>ROUND(I352*H352,2)</f>
        <v>0</v>
      </c>
      <c r="BL352" s="14" t="s">
        <v>224</v>
      </c>
      <c r="BM352" s="237" t="s">
        <v>1674</v>
      </c>
    </row>
    <row r="353" s="2" customFormat="1">
      <c r="A353" s="35"/>
      <c r="B353" s="36"/>
      <c r="C353" s="37"/>
      <c r="D353" s="239" t="s">
        <v>166</v>
      </c>
      <c r="E353" s="37"/>
      <c r="F353" s="240" t="s">
        <v>877</v>
      </c>
      <c r="G353" s="37"/>
      <c r="H353" s="37"/>
      <c r="I353" s="241"/>
      <c r="J353" s="37"/>
      <c r="K353" s="37"/>
      <c r="L353" s="41"/>
      <c r="M353" s="242"/>
      <c r="N353" s="243"/>
      <c r="O353" s="89"/>
      <c r="P353" s="89"/>
      <c r="Q353" s="89"/>
      <c r="R353" s="89"/>
      <c r="S353" s="89"/>
      <c r="T353" s="90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4" t="s">
        <v>166</v>
      </c>
      <c r="AU353" s="14" t="s">
        <v>92</v>
      </c>
    </row>
    <row r="354" s="2" customFormat="1" ht="16.5" customHeight="1">
      <c r="A354" s="35"/>
      <c r="B354" s="36"/>
      <c r="C354" s="225" t="s">
        <v>879</v>
      </c>
      <c r="D354" s="225" t="s">
        <v>159</v>
      </c>
      <c r="E354" s="226" t="s">
        <v>880</v>
      </c>
      <c r="F354" s="227" t="s">
        <v>881</v>
      </c>
      <c r="G354" s="228" t="s">
        <v>283</v>
      </c>
      <c r="H354" s="229">
        <v>1</v>
      </c>
      <c r="I354" s="230"/>
      <c r="J354" s="231">
        <f>ROUND(I354*H354,2)</f>
        <v>0</v>
      </c>
      <c r="K354" s="232"/>
      <c r="L354" s="41"/>
      <c r="M354" s="233" t="s">
        <v>1</v>
      </c>
      <c r="N354" s="234" t="s">
        <v>47</v>
      </c>
      <c r="O354" s="89"/>
      <c r="P354" s="235">
        <f>O354*H354</f>
        <v>0</v>
      </c>
      <c r="Q354" s="235">
        <v>0</v>
      </c>
      <c r="R354" s="235">
        <f>Q354*H354</f>
        <v>0</v>
      </c>
      <c r="S354" s="235">
        <v>0</v>
      </c>
      <c r="T354" s="236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7" t="s">
        <v>224</v>
      </c>
      <c r="AT354" s="237" t="s">
        <v>159</v>
      </c>
      <c r="AU354" s="237" t="s">
        <v>92</v>
      </c>
      <c r="AY354" s="14" t="s">
        <v>156</v>
      </c>
      <c r="BE354" s="238">
        <f>IF(N354="základní",J354,0)</f>
        <v>0</v>
      </c>
      <c r="BF354" s="238">
        <f>IF(N354="snížená",J354,0)</f>
        <v>0</v>
      </c>
      <c r="BG354" s="238">
        <f>IF(N354="zákl. přenesená",J354,0)</f>
        <v>0</v>
      </c>
      <c r="BH354" s="238">
        <f>IF(N354="sníž. přenesená",J354,0)</f>
        <v>0</v>
      </c>
      <c r="BI354" s="238">
        <f>IF(N354="nulová",J354,0)</f>
        <v>0</v>
      </c>
      <c r="BJ354" s="14" t="s">
        <v>164</v>
      </c>
      <c r="BK354" s="238">
        <f>ROUND(I354*H354,2)</f>
        <v>0</v>
      </c>
      <c r="BL354" s="14" t="s">
        <v>224</v>
      </c>
      <c r="BM354" s="237" t="s">
        <v>1675</v>
      </c>
    </row>
    <row r="355" s="2" customFormat="1">
      <c r="A355" s="35"/>
      <c r="B355" s="36"/>
      <c r="C355" s="37"/>
      <c r="D355" s="239" t="s">
        <v>166</v>
      </c>
      <c r="E355" s="37"/>
      <c r="F355" s="240" t="s">
        <v>881</v>
      </c>
      <c r="G355" s="37"/>
      <c r="H355" s="37"/>
      <c r="I355" s="241"/>
      <c r="J355" s="37"/>
      <c r="K355" s="37"/>
      <c r="L355" s="41"/>
      <c r="M355" s="242"/>
      <c r="N355" s="243"/>
      <c r="O355" s="89"/>
      <c r="P355" s="89"/>
      <c r="Q355" s="89"/>
      <c r="R355" s="89"/>
      <c r="S355" s="89"/>
      <c r="T355" s="90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166</v>
      </c>
      <c r="AU355" s="14" t="s">
        <v>92</v>
      </c>
    </row>
    <row r="356" s="2" customFormat="1" ht="16.5" customHeight="1">
      <c r="A356" s="35"/>
      <c r="B356" s="36"/>
      <c r="C356" s="244" t="s">
        <v>883</v>
      </c>
      <c r="D356" s="244" t="s">
        <v>245</v>
      </c>
      <c r="E356" s="245" t="s">
        <v>884</v>
      </c>
      <c r="F356" s="246" t="s">
        <v>885</v>
      </c>
      <c r="G356" s="247" t="s">
        <v>283</v>
      </c>
      <c r="H356" s="248">
        <v>1</v>
      </c>
      <c r="I356" s="249"/>
      <c r="J356" s="250">
        <f>ROUND(I356*H356,2)</f>
        <v>0</v>
      </c>
      <c r="K356" s="251"/>
      <c r="L356" s="252"/>
      <c r="M356" s="253" t="s">
        <v>1</v>
      </c>
      <c r="N356" s="254" t="s">
        <v>47</v>
      </c>
      <c r="O356" s="89"/>
      <c r="P356" s="235">
        <f>O356*H356</f>
        <v>0</v>
      </c>
      <c r="Q356" s="235">
        <v>0.00029999999999999997</v>
      </c>
      <c r="R356" s="235">
        <f>Q356*H356</f>
        <v>0.00029999999999999997</v>
      </c>
      <c r="S356" s="235">
        <v>0</v>
      </c>
      <c r="T356" s="23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37" t="s">
        <v>248</v>
      </c>
      <c r="AT356" s="237" t="s">
        <v>245</v>
      </c>
      <c r="AU356" s="237" t="s">
        <v>92</v>
      </c>
      <c r="AY356" s="14" t="s">
        <v>156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4" t="s">
        <v>164</v>
      </c>
      <c r="BK356" s="238">
        <f>ROUND(I356*H356,2)</f>
        <v>0</v>
      </c>
      <c r="BL356" s="14" t="s">
        <v>224</v>
      </c>
      <c r="BM356" s="237" t="s">
        <v>1676</v>
      </c>
    </row>
    <row r="357" s="2" customFormat="1">
      <c r="A357" s="35"/>
      <c r="B357" s="36"/>
      <c r="C357" s="37"/>
      <c r="D357" s="239" t="s">
        <v>166</v>
      </c>
      <c r="E357" s="37"/>
      <c r="F357" s="240" t="s">
        <v>885</v>
      </c>
      <c r="G357" s="37"/>
      <c r="H357" s="37"/>
      <c r="I357" s="241"/>
      <c r="J357" s="37"/>
      <c r="K357" s="37"/>
      <c r="L357" s="41"/>
      <c r="M357" s="242"/>
      <c r="N357" s="243"/>
      <c r="O357" s="89"/>
      <c r="P357" s="89"/>
      <c r="Q357" s="89"/>
      <c r="R357" s="89"/>
      <c r="S357" s="89"/>
      <c r="T357" s="90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166</v>
      </c>
      <c r="AU357" s="14" t="s">
        <v>92</v>
      </c>
    </row>
    <row r="358" s="2" customFormat="1" ht="16.5" customHeight="1">
      <c r="A358" s="35"/>
      <c r="B358" s="36"/>
      <c r="C358" s="244" t="s">
        <v>887</v>
      </c>
      <c r="D358" s="244" t="s">
        <v>245</v>
      </c>
      <c r="E358" s="245" t="s">
        <v>888</v>
      </c>
      <c r="F358" s="246" t="s">
        <v>889</v>
      </c>
      <c r="G358" s="247" t="s">
        <v>283</v>
      </c>
      <c r="H358" s="248">
        <v>1</v>
      </c>
      <c r="I358" s="249"/>
      <c r="J358" s="250">
        <f>ROUND(I358*H358,2)</f>
        <v>0</v>
      </c>
      <c r="K358" s="251"/>
      <c r="L358" s="252"/>
      <c r="M358" s="253" t="s">
        <v>1</v>
      </c>
      <c r="N358" s="254" t="s">
        <v>47</v>
      </c>
      <c r="O358" s="89"/>
      <c r="P358" s="235">
        <f>O358*H358</f>
        <v>0</v>
      </c>
      <c r="Q358" s="235">
        <v>0</v>
      </c>
      <c r="R358" s="235">
        <f>Q358*H358</f>
        <v>0</v>
      </c>
      <c r="S358" s="235">
        <v>0</v>
      </c>
      <c r="T358" s="236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7" t="s">
        <v>248</v>
      </c>
      <c r="AT358" s="237" t="s">
        <v>245</v>
      </c>
      <c r="AU358" s="237" t="s">
        <v>92</v>
      </c>
      <c r="AY358" s="14" t="s">
        <v>156</v>
      </c>
      <c r="BE358" s="238">
        <f>IF(N358="základní",J358,0)</f>
        <v>0</v>
      </c>
      <c r="BF358" s="238">
        <f>IF(N358="snížená",J358,0)</f>
        <v>0</v>
      </c>
      <c r="BG358" s="238">
        <f>IF(N358="zákl. přenesená",J358,0)</f>
        <v>0</v>
      </c>
      <c r="BH358" s="238">
        <f>IF(N358="sníž. přenesená",J358,0)</f>
        <v>0</v>
      </c>
      <c r="BI358" s="238">
        <f>IF(N358="nulová",J358,0)</f>
        <v>0</v>
      </c>
      <c r="BJ358" s="14" t="s">
        <v>164</v>
      </c>
      <c r="BK358" s="238">
        <f>ROUND(I358*H358,2)</f>
        <v>0</v>
      </c>
      <c r="BL358" s="14" t="s">
        <v>224</v>
      </c>
      <c r="BM358" s="237" t="s">
        <v>1677</v>
      </c>
    </row>
    <row r="359" s="2" customFormat="1">
      <c r="A359" s="35"/>
      <c r="B359" s="36"/>
      <c r="C359" s="37"/>
      <c r="D359" s="239" t="s">
        <v>166</v>
      </c>
      <c r="E359" s="37"/>
      <c r="F359" s="240" t="s">
        <v>889</v>
      </c>
      <c r="G359" s="37"/>
      <c r="H359" s="37"/>
      <c r="I359" s="241"/>
      <c r="J359" s="37"/>
      <c r="K359" s="37"/>
      <c r="L359" s="41"/>
      <c r="M359" s="242"/>
      <c r="N359" s="243"/>
      <c r="O359" s="89"/>
      <c r="P359" s="89"/>
      <c r="Q359" s="89"/>
      <c r="R359" s="89"/>
      <c r="S359" s="89"/>
      <c r="T359" s="90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4" t="s">
        <v>166</v>
      </c>
      <c r="AU359" s="14" t="s">
        <v>92</v>
      </c>
    </row>
    <row r="360" s="2" customFormat="1" ht="16.5" customHeight="1">
      <c r="A360" s="35"/>
      <c r="B360" s="36"/>
      <c r="C360" s="225" t="s">
        <v>891</v>
      </c>
      <c r="D360" s="225" t="s">
        <v>159</v>
      </c>
      <c r="E360" s="226" t="s">
        <v>892</v>
      </c>
      <c r="F360" s="227" t="s">
        <v>893</v>
      </c>
      <c r="G360" s="228" t="s">
        <v>283</v>
      </c>
      <c r="H360" s="229">
        <v>1</v>
      </c>
      <c r="I360" s="230"/>
      <c r="J360" s="231">
        <f>ROUND(I360*H360,2)</f>
        <v>0</v>
      </c>
      <c r="K360" s="232"/>
      <c r="L360" s="41"/>
      <c r="M360" s="233" t="s">
        <v>1</v>
      </c>
      <c r="N360" s="234" t="s">
        <v>47</v>
      </c>
      <c r="O360" s="89"/>
      <c r="P360" s="235">
        <f>O360*H360</f>
        <v>0</v>
      </c>
      <c r="Q360" s="235">
        <v>0</v>
      </c>
      <c r="R360" s="235">
        <f>Q360*H360</f>
        <v>0</v>
      </c>
      <c r="S360" s="235">
        <v>0</v>
      </c>
      <c r="T360" s="236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7" t="s">
        <v>224</v>
      </c>
      <c r="AT360" s="237" t="s">
        <v>159</v>
      </c>
      <c r="AU360" s="237" t="s">
        <v>92</v>
      </c>
      <c r="AY360" s="14" t="s">
        <v>156</v>
      </c>
      <c r="BE360" s="238">
        <f>IF(N360="základní",J360,0)</f>
        <v>0</v>
      </c>
      <c r="BF360" s="238">
        <f>IF(N360="snížená",J360,0)</f>
        <v>0</v>
      </c>
      <c r="BG360" s="238">
        <f>IF(N360="zákl. přenesená",J360,0)</f>
        <v>0</v>
      </c>
      <c r="BH360" s="238">
        <f>IF(N360="sníž. přenesená",J360,0)</f>
        <v>0</v>
      </c>
      <c r="BI360" s="238">
        <f>IF(N360="nulová",J360,0)</f>
        <v>0</v>
      </c>
      <c r="BJ360" s="14" t="s">
        <v>164</v>
      </c>
      <c r="BK360" s="238">
        <f>ROUND(I360*H360,2)</f>
        <v>0</v>
      </c>
      <c r="BL360" s="14" t="s">
        <v>224</v>
      </c>
      <c r="BM360" s="237" t="s">
        <v>1678</v>
      </c>
    </row>
    <row r="361" s="2" customFormat="1">
      <c r="A361" s="35"/>
      <c r="B361" s="36"/>
      <c r="C361" s="37"/>
      <c r="D361" s="239" t="s">
        <v>166</v>
      </c>
      <c r="E361" s="37"/>
      <c r="F361" s="240" t="s">
        <v>893</v>
      </c>
      <c r="G361" s="37"/>
      <c r="H361" s="37"/>
      <c r="I361" s="241"/>
      <c r="J361" s="37"/>
      <c r="K361" s="37"/>
      <c r="L361" s="41"/>
      <c r="M361" s="242"/>
      <c r="N361" s="243"/>
      <c r="O361" s="89"/>
      <c r="P361" s="89"/>
      <c r="Q361" s="89"/>
      <c r="R361" s="89"/>
      <c r="S361" s="89"/>
      <c r="T361" s="90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166</v>
      </c>
      <c r="AU361" s="14" t="s">
        <v>92</v>
      </c>
    </row>
    <row r="362" s="2" customFormat="1" ht="16.5" customHeight="1">
      <c r="A362" s="35"/>
      <c r="B362" s="36"/>
      <c r="C362" s="244" t="s">
        <v>895</v>
      </c>
      <c r="D362" s="244" t="s">
        <v>245</v>
      </c>
      <c r="E362" s="245" t="s">
        <v>896</v>
      </c>
      <c r="F362" s="246" t="s">
        <v>897</v>
      </c>
      <c r="G362" s="247" t="s">
        <v>283</v>
      </c>
      <c r="H362" s="248">
        <v>1</v>
      </c>
      <c r="I362" s="249"/>
      <c r="J362" s="250">
        <f>ROUND(I362*H362,2)</f>
        <v>0</v>
      </c>
      <c r="K362" s="251"/>
      <c r="L362" s="252"/>
      <c r="M362" s="253" t="s">
        <v>1</v>
      </c>
      <c r="N362" s="254" t="s">
        <v>47</v>
      </c>
      <c r="O362" s="89"/>
      <c r="P362" s="235">
        <f>O362*H362</f>
        <v>0</v>
      </c>
      <c r="Q362" s="235">
        <v>5.0000000000000002E-05</v>
      </c>
      <c r="R362" s="235">
        <f>Q362*H362</f>
        <v>5.0000000000000002E-05</v>
      </c>
      <c r="S362" s="235">
        <v>0</v>
      </c>
      <c r="T362" s="236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37" t="s">
        <v>248</v>
      </c>
      <c r="AT362" s="237" t="s">
        <v>245</v>
      </c>
      <c r="AU362" s="237" t="s">
        <v>92</v>
      </c>
      <c r="AY362" s="14" t="s">
        <v>156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4" t="s">
        <v>164</v>
      </c>
      <c r="BK362" s="238">
        <f>ROUND(I362*H362,2)</f>
        <v>0</v>
      </c>
      <c r="BL362" s="14" t="s">
        <v>224</v>
      </c>
      <c r="BM362" s="237" t="s">
        <v>1679</v>
      </c>
    </row>
    <row r="363" s="2" customFormat="1">
      <c r="A363" s="35"/>
      <c r="B363" s="36"/>
      <c r="C363" s="37"/>
      <c r="D363" s="239" t="s">
        <v>166</v>
      </c>
      <c r="E363" s="37"/>
      <c r="F363" s="240" t="s">
        <v>897</v>
      </c>
      <c r="G363" s="37"/>
      <c r="H363" s="37"/>
      <c r="I363" s="241"/>
      <c r="J363" s="37"/>
      <c r="K363" s="37"/>
      <c r="L363" s="41"/>
      <c r="M363" s="242"/>
      <c r="N363" s="243"/>
      <c r="O363" s="89"/>
      <c r="P363" s="89"/>
      <c r="Q363" s="89"/>
      <c r="R363" s="89"/>
      <c r="S363" s="89"/>
      <c r="T363" s="90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166</v>
      </c>
      <c r="AU363" s="14" t="s">
        <v>92</v>
      </c>
    </row>
    <row r="364" s="2" customFormat="1" ht="24.15" customHeight="1">
      <c r="A364" s="35"/>
      <c r="B364" s="36"/>
      <c r="C364" s="225" t="s">
        <v>899</v>
      </c>
      <c r="D364" s="225" t="s">
        <v>159</v>
      </c>
      <c r="E364" s="226" t="s">
        <v>900</v>
      </c>
      <c r="F364" s="227" t="s">
        <v>901</v>
      </c>
      <c r="G364" s="228" t="s">
        <v>283</v>
      </c>
      <c r="H364" s="229">
        <v>2</v>
      </c>
      <c r="I364" s="230"/>
      <c r="J364" s="231">
        <f>ROUND(I364*H364,2)</f>
        <v>0</v>
      </c>
      <c r="K364" s="232"/>
      <c r="L364" s="41"/>
      <c r="M364" s="233" t="s">
        <v>1</v>
      </c>
      <c r="N364" s="234" t="s">
        <v>47</v>
      </c>
      <c r="O364" s="89"/>
      <c r="P364" s="235">
        <f>O364*H364</f>
        <v>0</v>
      </c>
      <c r="Q364" s="235">
        <v>0</v>
      </c>
      <c r="R364" s="235">
        <f>Q364*H364</f>
        <v>0</v>
      </c>
      <c r="S364" s="235">
        <v>0</v>
      </c>
      <c r="T364" s="236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7" t="s">
        <v>224</v>
      </c>
      <c r="AT364" s="237" t="s">
        <v>159</v>
      </c>
      <c r="AU364" s="237" t="s">
        <v>92</v>
      </c>
      <c r="AY364" s="14" t="s">
        <v>156</v>
      </c>
      <c r="BE364" s="238">
        <f>IF(N364="základní",J364,0)</f>
        <v>0</v>
      </c>
      <c r="BF364" s="238">
        <f>IF(N364="snížená",J364,0)</f>
        <v>0</v>
      </c>
      <c r="BG364" s="238">
        <f>IF(N364="zákl. přenesená",J364,0)</f>
        <v>0</v>
      </c>
      <c r="BH364" s="238">
        <f>IF(N364="sníž. přenesená",J364,0)</f>
        <v>0</v>
      </c>
      <c r="BI364" s="238">
        <f>IF(N364="nulová",J364,0)</f>
        <v>0</v>
      </c>
      <c r="BJ364" s="14" t="s">
        <v>164</v>
      </c>
      <c r="BK364" s="238">
        <f>ROUND(I364*H364,2)</f>
        <v>0</v>
      </c>
      <c r="BL364" s="14" t="s">
        <v>224</v>
      </c>
      <c r="BM364" s="237" t="s">
        <v>1680</v>
      </c>
    </row>
    <row r="365" s="2" customFormat="1">
      <c r="A365" s="35"/>
      <c r="B365" s="36"/>
      <c r="C365" s="37"/>
      <c r="D365" s="239" t="s">
        <v>166</v>
      </c>
      <c r="E365" s="37"/>
      <c r="F365" s="240" t="s">
        <v>901</v>
      </c>
      <c r="G365" s="37"/>
      <c r="H365" s="37"/>
      <c r="I365" s="241"/>
      <c r="J365" s="37"/>
      <c r="K365" s="37"/>
      <c r="L365" s="41"/>
      <c r="M365" s="242"/>
      <c r="N365" s="243"/>
      <c r="O365" s="89"/>
      <c r="P365" s="89"/>
      <c r="Q365" s="89"/>
      <c r="R365" s="89"/>
      <c r="S365" s="89"/>
      <c r="T365" s="90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166</v>
      </c>
      <c r="AU365" s="14" t="s">
        <v>92</v>
      </c>
    </row>
    <row r="366" s="2" customFormat="1" ht="21.75" customHeight="1">
      <c r="A366" s="35"/>
      <c r="B366" s="36"/>
      <c r="C366" s="244" t="s">
        <v>903</v>
      </c>
      <c r="D366" s="244" t="s">
        <v>245</v>
      </c>
      <c r="E366" s="245" t="s">
        <v>904</v>
      </c>
      <c r="F366" s="246" t="s">
        <v>905</v>
      </c>
      <c r="G366" s="247" t="s">
        <v>283</v>
      </c>
      <c r="H366" s="248">
        <v>2</v>
      </c>
      <c r="I366" s="249"/>
      <c r="J366" s="250">
        <f>ROUND(I366*H366,2)</f>
        <v>0</v>
      </c>
      <c r="K366" s="251"/>
      <c r="L366" s="252"/>
      <c r="M366" s="253" t="s">
        <v>1</v>
      </c>
      <c r="N366" s="254" t="s">
        <v>47</v>
      </c>
      <c r="O366" s="89"/>
      <c r="P366" s="235">
        <f>O366*H366</f>
        <v>0</v>
      </c>
      <c r="Q366" s="235">
        <v>0</v>
      </c>
      <c r="R366" s="235">
        <f>Q366*H366</f>
        <v>0</v>
      </c>
      <c r="S366" s="235">
        <v>0</v>
      </c>
      <c r="T366" s="236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37" t="s">
        <v>248</v>
      </c>
      <c r="AT366" s="237" t="s">
        <v>245</v>
      </c>
      <c r="AU366" s="237" t="s">
        <v>92</v>
      </c>
      <c r="AY366" s="14" t="s">
        <v>156</v>
      </c>
      <c r="BE366" s="238">
        <f>IF(N366="základní",J366,0)</f>
        <v>0</v>
      </c>
      <c r="BF366" s="238">
        <f>IF(N366="snížená",J366,0)</f>
        <v>0</v>
      </c>
      <c r="BG366" s="238">
        <f>IF(N366="zákl. přenesená",J366,0)</f>
        <v>0</v>
      </c>
      <c r="BH366" s="238">
        <f>IF(N366="sníž. přenesená",J366,0)</f>
        <v>0</v>
      </c>
      <c r="BI366" s="238">
        <f>IF(N366="nulová",J366,0)</f>
        <v>0</v>
      </c>
      <c r="BJ366" s="14" t="s">
        <v>164</v>
      </c>
      <c r="BK366" s="238">
        <f>ROUND(I366*H366,2)</f>
        <v>0</v>
      </c>
      <c r="BL366" s="14" t="s">
        <v>224</v>
      </c>
      <c r="BM366" s="237" t="s">
        <v>1681</v>
      </c>
    </row>
    <row r="367" s="2" customFormat="1">
      <c r="A367" s="35"/>
      <c r="B367" s="36"/>
      <c r="C367" s="37"/>
      <c r="D367" s="239" t="s">
        <v>166</v>
      </c>
      <c r="E367" s="37"/>
      <c r="F367" s="240" t="s">
        <v>905</v>
      </c>
      <c r="G367" s="37"/>
      <c r="H367" s="37"/>
      <c r="I367" s="241"/>
      <c r="J367" s="37"/>
      <c r="K367" s="37"/>
      <c r="L367" s="41"/>
      <c r="M367" s="242"/>
      <c r="N367" s="243"/>
      <c r="O367" s="89"/>
      <c r="P367" s="89"/>
      <c r="Q367" s="89"/>
      <c r="R367" s="89"/>
      <c r="S367" s="89"/>
      <c r="T367" s="90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4" t="s">
        <v>166</v>
      </c>
      <c r="AU367" s="14" t="s">
        <v>92</v>
      </c>
    </row>
    <row r="368" s="2" customFormat="1" ht="16.5" customHeight="1">
      <c r="A368" s="35"/>
      <c r="B368" s="36"/>
      <c r="C368" s="244" t="s">
        <v>907</v>
      </c>
      <c r="D368" s="244" t="s">
        <v>245</v>
      </c>
      <c r="E368" s="245" t="s">
        <v>908</v>
      </c>
      <c r="F368" s="246" t="s">
        <v>909</v>
      </c>
      <c r="G368" s="247" t="s">
        <v>283</v>
      </c>
      <c r="H368" s="248">
        <v>4</v>
      </c>
      <c r="I368" s="249"/>
      <c r="J368" s="250">
        <f>ROUND(I368*H368,2)</f>
        <v>0</v>
      </c>
      <c r="K368" s="251"/>
      <c r="L368" s="252"/>
      <c r="M368" s="253" t="s">
        <v>1</v>
      </c>
      <c r="N368" s="254" t="s">
        <v>47</v>
      </c>
      <c r="O368" s="89"/>
      <c r="P368" s="235">
        <f>O368*H368</f>
        <v>0</v>
      </c>
      <c r="Q368" s="235">
        <v>0</v>
      </c>
      <c r="R368" s="235">
        <f>Q368*H368</f>
        <v>0</v>
      </c>
      <c r="S368" s="235">
        <v>0</v>
      </c>
      <c r="T368" s="236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37" t="s">
        <v>248</v>
      </c>
      <c r="AT368" s="237" t="s">
        <v>245</v>
      </c>
      <c r="AU368" s="237" t="s">
        <v>92</v>
      </c>
      <c r="AY368" s="14" t="s">
        <v>156</v>
      </c>
      <c r="BE368" s="238">
        <f>IF(N368="základní",J368,0)</f>
        <v>0</v>
      </c>
      <c r="BF368" s="238">
        <f>IF(N368="snížená",J368,0)</f>
        <v>0</v>
      </c>
      <c r="BG368" s="238">
        <f>IF(N368="zákl. přenesená",J368,0)</f>
        <v>0</v>
      </c>
      <c r="BH368" s="238">
        <f>IF(N368="sníž. přenesená",J368,0)</f>
        <v>0</v>
      </c>
      <c r="BI368" s="238">
        <f>IF(N368="nulová",J368,0)</f>
        <v>0</v>
      </c>
      <c r="BJ368" s="14" t="s">
        <v>164</v>
      </c>
      <c r="BK368" s="238">
        <f>ROUND(I368*H368,2)</f>
        <v>0</v>
      </c>
      <c r="BL368" s="14" t="s">
        <v>224</v>
      </c>
      <c r="BM368" s="237" t="s">
        <v>1682</v>
      </c>
    </row>
    <row r="369" s="2" customFormat="1">
      <c r="A369" s="35"/>
      <c r="B369" s="36"/>
      <c r="C369" s="37"/>
      <c r="D369" s="239" t="s">
        <v>166</v>
      </c>
      <c r="E369" s="37"/>
      <c r="F369" s="240" t="s">
        <v>909</v>
      </c>
      <c r="G369" s="37"/>
      <c r="H369" s="37"/>
      <c r="I369" s="241"/>
      <c r="J369" s="37"/>
      <c r="K369" s="37"/>
      <c r="L369" s="41"/>
      <c r="M369" s="242"/>
      <c r="N369" s="243"/>
      <c r="O369" s="89"/>
      <c r="P369" s="89"/>
      <c r="Q369" s="89"/>
      <c r="R369" s="89"/>
      <c r="S369" s="89"/>
      <c r="T369" s="90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166</v>
      </c>
      <c r="AU369" s="14" t="s">
        <v>92</v>
      </c>
    </row>
    <row r="370" s="2" customFormat="1" ht="21.75" customHeight="1">
      <c r="A370" s="35"/>
      <c r="B370" s="36"/>
      <c r="C370" s="225" t="s">
        <v>911</v>
      </c>
      <c r="D370" s="225" t="s">
        <v>159</v>
      </c>
      <c r="E370" s="226" t="s">
        <v>912</v>
      </c>
      <c r="F370" s="227" t="s">
        <v>913</v>
      </c>
      <c r="G370" s="228" t="s">
        <v>283</v>
      </c>
      <c r="H370" s="229">
        <v>2</v>
      </c>
      <c r="I370" s="230"/>
      <c r="J370" s="231">
        <f>ROUND(I370*H370,2)</f>
        <v>0</v>
      </c>
      <c r="K370" s="232"/>
      <c r="L370" s="41"/>
      <c r="M370" s="233" t="s">
        <v>1</v>
      </c>
      <c r="N370" s="234" t="s">
        <v>47</v>
      </c>
      <c r="O370" s="89"/>
      <c r="P370" s="235">
        <f>O370*H370</f>
        <v>0</v>
      </c>
      <c r="Q370" s="235">
        <v>0</v>
      </c>
      <c r="R370" s="235">
        <f>Q370*H370</f>
        <v>0</v>
      </c>
      <c r="S370" s="235">
        <v>0</v>
      </c>
      <c r="T370" s="236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37" t="s">
        <v>224</v>
      </c>
      <c r="AT370" s="237" t="s">
        <v>159</v>
      </c>
      <c r="AU370" s="237" t="s">
        <v>92</v>
      </c>
      <c r="AY370" s="14" t="s">
        <v>156</v>
      </c>
      <c r="BE370" s="238">
        <f>IF(N370="základní",J370,0)</f>
        <v>0</v>
      </c>
      <c r="BF370" s="238">
        <f>IF(N370="snížená",J370,0)</f>
        <v>0</v>
      </c>
      <c r="BG370" s="238">
        <f>IF(N370="zákl. přenesená",J370,0)</f>
        <v>0</v>
      </c>
      <c r="BH370" s="238">
        <f>IF(N370="sníž. přenesená",J370,0)</f>
        <v>0</v>
      </c>
      <c r="BI370" s="238">
        <f>IF(N370="nulová",J370,0)</f>
        <v>0</v>
      </c>
      <c r="BJ370" s="14" t="s">
        <v>164</v>
      </c>
      <c r="BK370" s="238">
        <f>ROUND(I370*H370,2)</f>
        <v>0</v>
      </c>
      <c r="BL370" s="14" t="s">
        <v>224</v>
      </c>
      <c r="BM370" s="237" t="s">
        <v>1683</v>
      </c>
    </row>
    <row r="371" s="2" customFormat="1">
      <c r="A371" s="35"/>
      <c r="B371" s="36"/>
      <c r="C371" s="37"/>
      <c r="D371" s="239" t="s">
        <v>166</v>
      </c>
      <c r="E371" s="37"/>
      <c r="F371" s="240" t="s">
        <v>913</v>
      </c>
      <c r="G371" s="37"/>
      <c r="H371" s="37"/>
      <c r="I371" s="241"/>
      <c r="J371" s="37"/>
      <c r="K371" s="37"/>
      <c r="L371" s="41"/>
      <c r="M371" s="242"/>
      <c r="N371" s="243"/>
      <c r="O371" s="89"/>
      <c r="P371" s="89"/>
      <c r="Q371" s="89"/>
      <c r="R371" s="89"/>
      <c r="S371" s="89"/>
      <c r="T371" s="90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166</v>
      </c>
      <c r="AU371" s="14" t="s">
        <v>92</v>
      </c>
    </row>
    <row r="372" s="2" customFormat="1" ht="16.5" customHeight="1">
      <c r="A372" s="35"/>
      <c r="B372" s="36"/>
      <c r="C372" s="244" t="s">
        <v>915</v>
      </c>
      <c r="D372" s="244" t="s">
        <v>245</v>
      </c>
      <c r="E372" s="245" t="s">
        <v>916</v>
      </c>
      <c r="F372" s="246" t="s">
        <v>917</v>
      </c>
      <c r="G372" s="247" t="s">
        <v>283</v>
      </c>
      <c r="H372" s="248">
        <v>2</v>
      </c>
      <c r="I372" s="249"/>
      <c r="J372" s="250">
        <f>ROUND(I372*H372,2)</f>
        <v>0</v>
      </c>
      <c r="K372" s="251"/>
      <c r="L372" s="252"/>
      <c r="M372" s="253" t="s">
        <v>1</v>
      </c>
      <c r="N372" s="254" t="s">
        <v>47</v>
      </c>
      <c r="O372" s="89"/>
      <c r="P372" s="235">
        <f>O372*H372</f>
        <v>0</v>
      </c>
      <c r="Q372" s="235">
        <v>0.0011000000000000001</v>
      </c>
      <c r="R372" s="235">
        <f>Q372*H372</f>
        <v>0.0022000000000000001</v>
      </c>
      <c r="S372" s="235">
        <v>0</v>
      </c>
      <c r="T372" s="236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37" t="s">
        <v>248</v>
      </c>
      <c r="AT372" s="237" t="s">
        <v>245</v>
      </c>
      <c r="AU372" s="237" t="s">
        <v>92</v>
      </c>
      <c r="AY372" s="14" t="s">
        <v>156</v>
      </c>
      <c r="BE372" s="238">
        <f>IF(N372="základní",J372,0)</f>
        <v>0</v>
      </c>
      <c r="BF372" s="238">
        <f>IF(N372="snížená",J372,0)</f>
        <v>0</v>
      </c>
      <c r="BG372" s="238">
        <f>IF(N372="zákl. přenesená",J372,0)</f>
        <v>0</v>
      </c>
      <c r="BH372" s="238">
        <f>IF(N372="sníž. přenesená",J372,0)</f>
        <v>0</v>
      </c>
      <c r="BI372" s="238">
        <f>IF(N372="nulová",J372,0)</f>
        <v>0</v>
      </c>
      <c r="BJ372" s="14" t="s">
        <v>164</v>
      </c>
      <c r="BK372" s="238">
        <f>ROUND(I372*H372,2)</f>
        <v>0</v>
      </c>
      <c r="BL372" s="14" t="s">
        <v>224</v>
      </c>
      <c r="BM372" s="237" t="s">
        <v>1684</v>
      </c>
    </row>
    <row r="373" s="2" customFormat="1">
      <c r="A373" s="35"/>
      <c r="B373" s="36"/>
      <c r="C373" s="37"/>
      <c r="D373" s="239" t="s">
        <v>166</v>
      </c>
      <c r="E373" s="37"/>
      <c r="F373" s="240" t="s">
        <v>917</v>
      </c>
      <c r="G373" s="37"/>
      <c r="H373" s="37"/>
      <c r="I373" s="241"/>
      <c r="J373" s="37"/>
      <c r="K373" s="37"/>
      <c r="L373" s="41"/>
      <c r="M373" s="242"/>
      <c r="N373" s="243"/>
      <c r="O373" s="89"/>
      <c r="P373" s="89"/>
      <c r="Q373" s="89"/>
      <c r="R373" s="89"/>
      <c r="S373" s="89"/>
      <c r="T373" s="90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4" t="s">
        <v>166</v>
      </c>
      <c r="AU373" s="14" t="s">
        <v>92</v>
      </c>
    </row>
    <row r="374" s="2" customFormat="1" ht="16.5" customHeight="1">
      <c r="A374" s="35"/>
      <c r="B374" s="36"/>
      <c r="C374" s="244" t="s">
        <v>919</v>
      </c>
      <c r="D374" s="244" t="s">
        <v>245</v>
      </c>
      <c r="E374" s="245" t="s">
        <v>920</v>
      </c>
      <c r="F374" s="246" t="s">
        <v>921</v>
      </c>
      <c r="G374" s="247" t="s">
        <v>283</v>
      </c>
      <c r="H374" s="248">
        <v>9</v>
      </c>
      <c r="I374" s="249"/>
      <c r="J374" s="250">
        <f>ROUND(I374*H374,2)</f>
        <v>0</v>
      </c>
      <c r="K374" s="251"/>
      <c r="L374" s="252"/>
      <c r="M374" s="253" t="s">
        <v>1</v>
      </c>
      <c r="N374" s="254" t="s">
        <v>47</v>
      </c>
      <c r="O374" s="89"/>
      <c r="P374" s="235">
        <f>O374*H374</f>
        <v>0</v>
      </c>
      <c r="Q374" s="235">
        <v>0.00020000000000000001</v>
      </c>
      <c r="R374" s="235">
        <f>Q374*H374</f>
        <v>0.0018000000000000002</v>
      </c>
      <c r="S374" s="235">
        <v>0</v>
      </c>
      <c r="T374" s="23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37" t="s">
        <v>248</v>
      </c>
      <c r="AT374" s="237" t="s">
        <v>245</v>
      </c>
      <c r="AU374" s="237" t="s">
        <v>92</v>
      </c>
      <c r="AY374" s="14" t="s">
        <v>156</v>
      </c>
      <c r="BE374" s="238">
        <f>IF(N374="základní",J374,0)</f>
        <v>0</v>
      </c>
      <c r="BF374" s="238">
        <f>IF(N374="snížená",J374,0)</f>
        <v>0</v>
      </c>
      <c r="BG374" s="238">
        <f>IF(N374="zákl. přenesená",J374,0)</f>
        <v>0</v>
      </c>
      <c r="BH374" s="238">
        <f>IF(N374="sníž. přenesená",J374,0)</f>
        <v>0</v>
      </c>
      <c r="BI374" s="238">
        <f>IF(N374="nulová",J374,0)</f>
        <v>0</v>
      </c>
      <c r="BJ374" s="14" t="s">
        <v>164</v>
      </c>
      <c r="BK374" s="238">
        <f>ROUND(I374*H374,2)</f>
        <v>0</v>
      </c>
      <c r="BL374" s="14" t="s">
        <v>224</v>
      </c>
      <c r="BM374" s="237" t="s">
        <v>1685</v>
      </c>
    </row>
    <row r="375" s="2" customFormat="1">
      <c r="A375" s="35"/>
      <c r="B375" s="36"/>
      <c r="C375" s="37"/>
      <c r="D375" s="239" t="s">
        <v>166</v>
      </c>
      <c r="E375" s="37"/>
      <c r="F375" s="240" t="s">
        <v>921</v>
      </c>
      <c r="G375" s="37"/>
      <c r="H375" s="37"/>
      <c r="I375" s="241"/>
      <c r="J375" s="37"/>
      <c r="K375" s="37"/>
      <c r="L375" s="41"/>
      <c r="M375" s="242"/>
      <c r="N375" s="243"/>
      <c r="O375" s="89"/>
      <c r="P375" s="89"/>
      <c r="Q375" s="89"/>
      <c r="R375" s="89"/>
      <c r="S375" s="89"/>
      <c r="T375" s="90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4" t="s">
        <v>166</v>
      </c>
      <c r="AU375" s="14" t="s">
        <v>92</v>
      </c>
    </row>
    <row r="376" s="2" customFormat="1" ht="24.15" customHeight="1">
      <c r="A376" s="35"/>
      <c r="B376" s="36"/>
      <c r="C376" s="225" t="s">
        <v>923</v>
      </c>
      <c r="D376" s="225" t="s">
        <v>159</v>
      </c>
      <c r="E376" s="226" t="s">
        <v>924</v>
      </c>
      <c r="F376" s="227" t="s">
        <v>925</v>
      </c>
      <c r="G376" s="228" t="s">
        <v>283</v>
      </c>
      <c r="H376" s="229">
        <v>2</v>
      </c>
      <c r="I376" s="230"/>
      <c r="J376" s="231">
        <f>ROUND(I376*H376,2)</f>
        <v>0</v>
      </c>
      <c r="K376" s="232"/>
      <c r="L376" s="41"/>
      <c r="M376" s="233" t="s">
        <v>1</v>
      </c>
      <c r="N376" s="234" t="s">
        <v>47</v>
      </c>
      <c r="O376" s="89"/>
      <c r="P376" s="235">
        <f>O376*H376</f>
        <v>0</v>
      </c>
      <c r="Q376" s="235">
        <v>0</v>
      </c>
      <c r="R376" s="235">
        <f>Q376*H376</f>
        <v>0</v>
      </c>
      <c r="S376" s="235">
        <v>0</v>
      </c>
      <c r="T376" s="23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37" t="s">
        <v>224</v>
      </c>
      <c r="AT376" s="237" t="s">
        <v>159</v>
      </c>
      <c r="AU376" s="237" t="s">
        <v>92</v>
      </c>
      <c r="AY376" s="14" t="s">
        <v>156</v>
      </c>
      <c r="BE376" s="238">
        <f>IF(N376="základní",J376,0)</f>
        <v>0</v>
      </c>
      <c r="BF376" s="238">
        <f>IF(N376="snížená",J376,0)</f>
        <v>0</v>
      </c>
      <c r="BG376" s="238">
        <f>IF(N376="zákl. přenesená",J376,0)</f>
        <v>0</v>
      </c>
      <c r="BH376" s="238">
        <f>IF(N376="sníž. přenesená",J376,0)</f>
        <v>0</v>
      </c>
      <c r="BI376" s="238">
        <f>IF(N376="nulová",J376,0)</f>
        <v>0</v>
      </c>
      <c r="BJ376" s="14" t="s">
        <v>164</v>
      </c>
      <c r="BK376" s="238">
        <f>ROUND(I376*H376,2)</f>
        <v>0</v>
      </c>
      <c r="BL376" s="14" t="s">
        <v>224</v>
      </c>
      <c r="BM376" s="237" t="s">
        <v>1686</v>
      </c>
    </row>
    <row r="377" s="2" customFormat="1">
      <c r="A377" s="35"/>
      <c r="B377" s="36"/>
      <c r="C377" s="37"/>
      <c r="D377" s="239" t="s">
        <v>166</v>
      </c>
      <c r="E377" s="37"/>
      <c r="F377" s="240" t="s">
        <v>925</v>
      </c>
      <c r="G377" s="37"/>
      <c r="H377" s="37"/>
      <c r="I377" s="241"/>
      <c r="J377" s="37"/>
      <c r="K377" s="37"/>
      <c r="L377" s="41"/>
      <c r="M377" s="242"/>
      <c r="N377" s="243"/>
      <c r="O377" s="89"/>
      <c r="P377" s="89"/>
      <c r="Q377" s="89"/>
      <c r="R377" s="89"/>
      <c r="S377" s="89"/>
      <c r="T377" s="90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166</v>
      </c>
      <c r="AU377" s="14" t="s">
        <v>92</v>
      </c>
    </row>
    <row r="378" s="2" customFormat="1" ht="21.75" customHeight="1">
      <c r="A378" s="35"/>
      <c r="B378" s="36"/>
      <c r="C378" s="244" t="s">
        <v>927</v>
      </c>
      <c r="D378" s="244" t="s">
        <v>245</v>
      </c>
      <c r="E378" s="245" t="s">
        <v>1687</v>
      </c>
      <c r="F378" s="246" t="s">
        <v>905</v>
      </c>
      <c r="G378" s="247" t="s">
        <v>283</v>
      </c>
      <c r="H378" s="248">
        <v>2</v>
      </c>
      <c r="I378" s="249"/>
      <c r="J378" s="250">
        <f>ROUND(I378*H378,2)</f>
        <v>0</v>
      </c>
      <c r="K378" s="251"/>
      <c r="L378" s="252"/>
      <c r="M378" s="253" t="s">
        <v>1</v>
      </c>
      <c r="N378" s="254" t="s">
        <v>47</v>
      </c>
      <c r="O378" s="89"/>
      <c r="P378" s="235">
        <f>O378*H378</f>
        <v>0</v>
      </c>
      <c r="Q378" s="235">
        <v>0</v>
      </c>
      <c r="R378" s="235">
        <f>Q378*H378</f>
        <v>0</v>
      </c>
      <c r="S378" s="235">
        <v>0</v>
      </c>
      <c r="T378" s="236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37" t="s">
        <v>248</v>
      </c>
      <c r="AT378" s="237" t="s">
        <v>245</v>
      </c>
      <c r="AU378" s="237" t="s">
        <v>92</v>
      </c>
      <c r="AY378" s="14" t="s">
        <v>156</v>
      </c>
      <c r="BE378" s="238">
        <f>IF(N378="základní",J378,0)</f>
        <v>0</v>
      </c>
      <c r="BF378" s="238">
        <f>IF(N378="snížená",J378,0)</f>
        <v>0</v>
      </c>
      <c r="BG378" s="238">
        <f>IF(N378="zákl. přenesená",J378,0)</f>
        <v>0</v>
      </c>
      <c r="BH378" s="238">
        <f>IF(N378="sníž. přenesená",J378,0)</f>
        <v>0</v>
      </c>
      <c r="BI378" s="238">
        <f>IF(N378="nulová",J378,0)</f>
        <v>0</v>
      </c>
      <c r="BJ378" s="14" t="s">
        <v>164</v>
      </c>
      <c r="BK378" s="238">
        <f>ROUND(I378*H378,2)</f>
        <v>0</v>
      </c>
      <c r="BL378" s="14" t="s">
        <v>224</v>
      </c>
      <c r="BM378" s="237" t="s">
        <v>1688</v>
      </c>
    </row>
    <row r="379" s="2" customFormat="1">
      <c r="A379" s="35"/>
      <c r="B379" s="36"/>
      <c r="C379" s="37"/>
      <c r="D379" s="239" t="s">
        <v>166</v>
      </c>
      <c r="E379" s="37"/>
      <c r="F379" s="240" t="s">
        <v>905</v>
      </c>
      <c r="G379" s="37"/>
      <c r="H379" s="37"/>
      <c r="I379" s="241"/>
      <c r="J379" s="37"/>
      <c r="K379" s="37"/>
      <c r="L379" s="41"/>
      <c r="M379" s="242"/>
      <c r="N379" s="243"/>
      <c r="O379" s="89"/>
      <c r="P379" s="89"/>
      <c r="Q379" s="89"/>
      <c r="R379" s="89"/>
      <c r="S379" s="89"/>
      <c r="T379" s="90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166</v>
      </c>
      <c r="AU379" s="14" t="s">
        <v>92</v>
      </c>
    </row>
    <row r="380" s="2" customFormat="1" ht="24.15" customHeight="1">
      <c r="A380" s="35"/>
      <c r="B380" s="36"/>
      <c r="C380" s="225" t="s">
        <v>930</v>
      </c>
      <c r="D380" s="225" t="s">
        <v>159</v>
      </c>
      <c r="E380" s="226" t="s">
        <v>931</v>
      </c>
      <c r="F380" s="227" t="s">
        <v>932</v>
      </c>
      <c r="G380" s="228" t="s">
        <v>283</v>
      </c>
      <c r="H380" s="229">
        <v>5</v>
      </c>
      <c r="I380" s="230"/>
      <c r="J380" s="231">
        <f>ROUND(I380*H380,2)</f>
        <v>0</v>
      </c>
      <c r="K380" s="232"/>
      <c r="L380" s="41"/>
      <c r="M380" s="233" t="s">
        <v>1</v>
      </c>
      <c r="N380" s="234" t="s">
        <v>47</v>
      </c>
      <c r="O380" s="89"/>
      <c r="P380" s="235">
        <f>O380*H380</f>
        <v>0</v>
      </c>
      <c r="Q380" s="235">
        <v>0</v>
      </c>
      <c r="R380" s="235">
        <f>Q380*H380</f>
        <v>0</v>
      </c>
      <c r="S380" s="235">
        <v>0</v>
      </c>
      <c r="T380" s="236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37" t="s">
        <v>224</v>
      </c>
      <c r="AT380" s="237" t="s">
        <v>159</v>
      </c>
      <c r="AU380" s="237" t="s">
        <v>92</v>
      </c>
      <c r="AY380" s="14" t="s">
        <v>156</v>
      </c>
      <c r="BE380" s="238">
        <f>IF(N380="základní",J380,0)</f>
        <v>0</v>
      </c>
      <c r="BF380" s="238">
        <f>IF(N380="snížená",J380,0)</f>
        <v>0</v>
      </c>
      <c r="BG380" s="238">
        <f>IF(N380="zákl. přenesená",J380,0)</f>
        <v>0</v>
      </c>
      <c r="BH380" s="238">
        <f>IF(N380="sníž. přenesená",J380,0)</f>
        <v>0</v>
      </c>
      <c r="BI380" s="238">
        <f>IF(N380="nulová",J380,0)</f>
        <v>0</v>
      </c>
      <c r="BJ380" s="14" t="s">
        <v>164</v>
      </c>
      <c r="BK380" s="238">
        <f>ROUND(I380*H380,2)</f>
        <v>0</v>
      </c>
      <c r="BL380" s="14" t="s">
        <v>224</v>
      </c>
      <c r="BM380" s="237" t="s">
        <v>1689</v>
      </c>
    </row>
    <row r="381" s="2" customFormat="1">
      <c r="A381" s="35"/>
      <c r="B381" s="36"/>
      <c r="C381" s="37"/>
      <c r="D381" s="239" t="s">
        <v>166</v>
      </c>
      <c r="E381" s="37"/>
      <c r="F381" s="240" t="s">
        <v>932</v>
      </c>
      <c r="G381" s="37"/>
      <c r="H381" s="37"/>
      <c r="I381" s="241"/>
      <c r="J381" s="37"/>
      <c r="K381" s="37"/>
      <c r="L381" s="41"/>
      <c r="M381" s="242"/>
      <c r="N381" s="243"/>
      <c r="O381" s="89"/>
      <c r="P381" s="89"/>
      <c r="Q381" s="89"/>
      <c r="R381" s="89"/>
      <c r="S381" s="89"/>
      <c r="T381" s="90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166</v>
      </c>
      <c r="AU381" s="14" t="s">
        <v>92</v>
      </c>
    </row>
    <row r="382" s="2" customFormat="1" ht="16.5" customHeight="1">
      <c r="A382" s="35"/>
      <c r="B382" s="36"/>
      <c r="C382" s="244" t="s">
        <v>934</v>
      </c>
      <c r="D382" s="244" t="s">
        <v>245</v>
      </c>
      <c r="E382" s="245" t="s">
        <v>928</v>
      </c>
      <c r="F382" s="246" t="s">
        <v>936</v>
      </c>
      <c r="G382" s="247" t="s">
        <v>283</v>
      </c>
      <c r="H382" s="248">
        <v>5</v>
      </c>
      <c r="I382" s="249"/>
      <c r="J382" s="250">
        <f>ROUND(I382*H382,2)</f>
        <v>0</v>
      </c>
      <c r="K382" s="251"/>
      <c r="L382" s="252"/>
      <c r="M382" s="253" t="s">
        <v>1</v>
      </c>
      <c r="N382" s="254" t="s">
        <v>47</v>
      </c>
      <c r="O382" s="89"/>
      <c r="P382" s="235">
        <f>O382*H382</f>
        <v>0</v>
      </c>
      <c r="Q382" s="235">
        <v>0</v>
      </c>
      <c r="R382" s="235">
        <f>Q382*H382</f>
        <v>0</v>
      </c>
      <c r="S382" s="235">
        <v>0</v>
      </c>
      <c r="T382" s="23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37" t="s">
        <v>248</v>
      </c>
      <c r="AT382" s="237" t="s">
        <v>245</v>
      </c>
      <c r="AU382" s="237" t="s">
        <v>92</v>
      </c>
      <c r="AY382" s="14" t="s">
        <v>156</v>
      </c>
      <c r="BE382" s="238">
        <f>IF(N382="základní",J382,0)</f>
        <v>0</v>
      </c>
      <c r="BF382" s="238">
        <f>IF(N382="snížená",J382,0)</f>
        <v>0</v>
      </c>
      <c r="BG382" s="238">
        <f>IF(N382="zákl. přenesená",J382,0)</f>
        <v>0</v>
      </c>
      <c r="BH382" s="238">
        <f>IF(N382="sníž. přenesená",J382,0)</f>
        <v>0</v>
      </c>
      <c r="BI382" s="238">
        <f>IF(N382="nulová",J382,0)</f>
        <v>0</v>
      </c>
      <c r="BJ382" s="14" t="s">
        <v>164</v>
      </c>
      <c r="BK382" s="238">
        <f>ROUND(I382*H382,2)</f>
        <v>0</v>
      </c>
      <c r="BL382" s="14" t="s">
        <v>224</v>
      </c>
      <c r="BM382" s="237" t="s">
        <v>1690</v>
      </c>
    </row>
    <row r="383" s="2" customFormat="1">
      <c r="A383" s="35"/>
      <c r="B383" s="36"/>
      <c r="C383" s="37"/>
      <c r="D383" s="239" t="s">
        <v>166</v>
      </c>
      <c r="E383" s="37"/>
      <c r="F383" s="240" t="s">
        <v>936</v>
      </c>
      <c r="G383" s="37"/>
      <c r="H383" s="37"/>
      <c r="I383" s="241"/>
      <c r="J383" s="37"/>
      <c r="K383" s="37"/>
      <c r="L383" s="41"/>
      <c r="M383" s="242"/>
      <c r="N383" s="243"/>
      <c r="O383" s="89"/>
      <c r="P383" s="89"/>
      <c r="Q383" s="89"/>
      <c r="R383" s="89"/>
      <c r="S383" s="89"/>
      <c r="T383" s="90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T383" s="14" t="s">
        <v>166</v>
      </c>
      <c r="AU383" s="14" t="s">
        <v>92</v>
      </c>
    </row>
    <row r="384" s="2" customFormat="1" ht="33" customHeight="1">
      <c r="A384" s="35"/>
      <c r="B384" s="36"/>
      <c r="C384" s="225" t="s">
        <v>938</v>
      </c>
      <c r="D384" s="225" t="s">
        <v>159</v>
      </c>
      <c r="E384" s="226" t="s">
        <v>939</v>
      </c>
      <c r="F384" s="227" t="s">
        <v>940</v>
      </c>
      <c r="G384" s="228" t="s">
        <v>182</v>
      </c>
      <c r="H384" s="229">
        <v>2</v>
      </c>
      <c r="I384" s="230"/>
      <c r="J384" s="231">
        <f>ROUND(I384*H384,2)</f>
        <v>0</v>
      </c>
      <c r="K384" s="232"/>
      <c r="L384" s="41"/>
      <c r="M384" s="233" t="s">
        <v>1</v>
      </c>
      <c r="N384" s="234" t="s">
        <v>47</v>
      </c>
      <c r="O384" s="89"/>
      <c r="P384" s="235">
        <f>O384*H384</f>
        <v>0</v>
      </c>
      <c r="Q384" s="235">
        <v>0</v>
      </c>
      <c r="R384" s="235">
        <f>Q384*H384</f>
        <v>0</v>
      </c>
      <c r="S384" s="235">
        <v>0</v>
      </c>
      <c r="T384" s="236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37" t="s">
        <v>224</v>
      </c>
      <c r="AT384" s="237" t="s">
        <v>159</v>
      </c>
      <c r="AU384" s="237" t="s">
        <v>92</v>
      </c>
      <c r="AY384" s="14" t="s">
        <v>156</v>
      </c>
      <c r="BE384" s="238">
        <f>IF(N384="základní",J384,0)</f>
        <v>0</v>
      </c>
      <c r="BF384" s="238">
        <f>IF(N384="snížená",J384,0)</f>
        <v>0</v>
      </c>
      <c r="BG384" s="238">
        <f>IF(N384="zákl. přenesená",J384,0)</f>
        <v>0</v>
      </c>
      <c r="BH384" s="238">
        <f>IF(N384="sníž. přenesená",J384,0)</f>
        <v>0</v>
      </c>
      <c r="BI384" s="238">
        <f>IF(N384="nulová",J384,0)</f>
        <v>0</v>
      </c>
      <c r="BJ384" s="14" t="s">
        <v>164</v>
      </c>
      <c r="BK384" s="238">
        <f>ROUND(I384*H384,2)</f>
        <v>0</v>
      </c>
      <c r="BL384" s="14" t="s">
        <v>224</v>
      </c>
      <c r="BM384" s="237" t="s">
        <v>1691</v>
      </c>
    </row>
    <row r="385" s="2" customFormat="1">
      <c r="A385" s="35"/>
      <c r="B385" s="36"/>
      <c r="C385" s="37"/>
      <c r="D385" s="239" t="s">
        <v>166</v>
      </c>
      <c r="E385" s="37"/>
      <c r="F385" s="240" t="s">
        <v>940</v>
      </c>
      <c r="G385" s="37"/>
      <c r="H385" s="37"/>
      <c r="I385" s="241"/>
      <c r="J385" s="37"/>
      <c r="K385" s="37"/>
      <c r="L385" s="41"/>
      <c r="M385" s="242"/>
      <c r="N385" s="243"/>
      <c r="O385" s="89"/>
      <c r="P385" s="89"/>
      <c r="Q385" s="89"/>
      <c r="R385" s="89"/>
      <c r="S385" s="89"/>
      <c r="T385" s="90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166</v>
      </c>
      <c r="AU385" s="14" t="s">
        <v>92</v>
      </c>
    </row>
    <row r="386" s="2" customFormat="1" ht="16.5" customHeight="1">
      <c r="A386" s="35"/>
      <c r="B386" s="36"/>
      <c r="C386" s="244" t="s">
        <v>942</v>
      </c>
      <c r="D386" s="244" t="s">
        <v>245</v>
      </c>
      <c r="E386" s="245" t="s">
        <v>943</v>
      </c>
      <c r="F386" s="246" t="s">
        <v>944</v>
      </c>
      <c r="G386" s="247" t="s">
        <v>182</v>
      </c>
      <c r="H386" s="248">
        <v>2.1600000000000001</v>
      </c>
      <c r="I386" s="249"/>
      <c r="J386" s="250">
        <f>ROUND(I386*H386,2)</f>
        <v>0</v>
      </c>
      <c r="K386" s="251"/>
      <c r="L386" s="252"/>
      <c r="M386" s="253" t="s">
        <v>1</v>
      </c>
      <c r="N386" s="254" t="s">
        <v>47</v>
      </c>
      <c r="O386" s="89"/>
      <c r="P386" s="235">
        <f>O386*H386</f>
        <v>0</v>
      </c>
      <c r="Q386" s="235">
        <v>0.00014999999999999999</v>
      </c>
      <c r="R386" s="235">
        <f>Q386*H386</f>
        <v>0.00032400000000000001</v>
      </c>
      <c r="S386" s="235">
        <v>0</v>
      </c>
      <c r="T386" s="236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37" t="s">
        <v>248</v>
      </c>
      <c r="AT386" s="237" t="s">
        <v>245</v>
      </c>
      <c r="AU386" s="237" t="s">
        <v>92</v>
      </c>
      <c r="AY386" s="14" t="s">
        <v>156</v>
      </c>
      <c r="BE386" s="238">
        <f>IF(N386="základní",J386,0)</f>
        <v>0</v>
      </c>
      <c r="BF386" s="238">
        <f>IF(N386="snížená",J386,0)</f>
        <v>0</v>
      </c>
      <c r="BG386" s="238">
        <f>IF(N386="zákl. přenesená",J386,0)</f>
        <v>0</v>
      </c>
      <c r="BH386" s="238">
        <f>IF(N386="sníž. přenesená",J386,0)</f>
        <v>0</v>
      </c>
      <c r="BI386" s="238">
        <f>IF(N386="nulová",J386,0)</f>
        <v>0</v>
      </c>
      <c r="BJ386" s="14" t="s">
        <v>164</v>
      </c>
      <c r="BK386" s="238">
        <f>ROUND(I386*H386,2)</f>
        <v>0</v>
      </c>
      <c r="BL386" s="14" t="s">
        <v>224</v>
      </c>
      <c r="BM386" s="237" t="s">
        <v>1692</v>
      </c>
    </row>
    <row r="387" s="2" customFormat="1">
      <c r="A387" s="35"/>
      <c r="B387" s="36"/>
      <c r="C387" s="37"/>
      <c r="D387" s="239" t="s">
        <v>166</v>
      </c>
      <c r="E387" s="37"/>
      <c r="F387" s="240" t="s">
        <v>944</v>
      </c>
      <c r="G387" s="37"/>
      <c r="H387" s="37"/>
      <c r="I387" s="241"/>
      <c r="J387" s="37"/>
      <c r="K387" s="37"/>
      <c r="L387" s="41"/>
      <c r="M387" s="242"/>
      <c r="N387" s="243"/>
      <c r="O387" s="89"/>
      <c r="P387" s="89"/>
      <c r="Q387" s="89"/>
      <c r="R387" s="89"/>
      <c r="S387" s="89"/>
      <c r="T387" s="90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166</v>
      </c>
      <c r="AU387" s="14" t="s">
        <v>92</v>
      </c>
    </row>
    <row r="388" s="2" customFormat="1" ht="16.5" customHeight="1">
      <c r="A388" s="35"/>
      <c r="B388" s="36"/>
      <c r="C388" s="244" t="s">
        <v>946</v>
      </c>
      <c r="D388" s="244" t="s">
        <v>245</v>
      </c>
      <c r="E388" s="245" t="s">
        <v>935</v>
      </c>
      <c r="F388" s="246" t="s">
        <v>948</v>
      </c>
      <c r="G388" s="247" t="s">
        <v>283</v>
      </c>
      <c r="H388" s="248">
        <v>1</v>
      </c>
      <c r="I388" s="249"/>
      <c r="J388" s="250">
        <f>ROUND(I388*H388,2)</f>
        <v>0</v>
      </c>
      <c r="K388" s="251"/>
      <c r="L388" s="252"/>
      <c r="M388" s="253" t="s">
        <v>1</v>
      </c>
      <c r="N388" s="254" t="s">
        <v>47</v>
      </c>
      <c r="O388" s="89"/>
      <c r="P388" s="235">
        <f>O388*H388</f>
        <v>0</v>
      </c>
      <c r="Q388" s="235">
        <v>8.0000000000000007E-05</v>
      </c>
      <c r="R388" s="235">
        <f>Q388*H388</f>
        <v>8.0000000000000007E-05</v>
      </c>
      <c r="S388" s="235">
        <v>0</v>
      </c>
      <c r="T388" s="23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37" t="s">
        <v>248</v>
      </c>
      <c r="AT388" s="237" t="s">
        <v>245</v>
      </c>
      <c r="AU388" s="237" t="s">
        <v>92</v>
      </c>
      <c r="AY388" s="14" t="s">
        <v>156</v>
      </c>
      <c r="BE388" s="238">
        <f>IF(N388="základní",J388,0)</f>
        <v>0</v>
      </c>
      <c r="BF388" s="238">
        <f>IF(N388="snížená",J388,0)</f>
        <v>0</v>
      </c>
      <c r="BG388" s="238">
        <f>IF(N388="zákl. přenesená",J388,0)</f>
        <v>0</v>
      </c>
      <c r="BH388" s="238">
        <f>IF(N388="sníž. přenesená",J388,0)</f>
        <v>0</v>
      </c>
      <c r="BI388" s="238">
        <f>IF(N388="nulová",J388,0)</f>
        <v>0</v>
      </c>
      <c r="BJ388" s="14" t="s">
        <v>164</v>
      </c>
      <c r="BK388" s="238">
        <f>ROUND(I388*H388,2)</f>
        <v>0</v>
      </c>
      <c r="BL388" s="14" t="s">
        <v>224</v>
      </c>
      <c r="BM388" s="237" t="s">
        <v>1693</v>
      </c>
    </row>
    <row r="389" s="2" customFormat="1">
      <c r="A389" s="35"/>
      <c r="B389" s="36"/>
      <c r="C389" s="37"/>
      <c r="D389" s="239" t="s">
        <v>166</v>
      </c>
      <c r="E389" s="37"/>
      <c r="F389" s="240" t="s">
        <v>948</v>
      </c>
      <c r="G389" s="37"/>
      <c r="H389" s="37"/>
      <c r="I389" s="241"/>
      <c r="J389" s="37"/>
      <c r="K389" s="37"/>
      <c r="L389" s="41"/>
      <c r="M389" s="242"/>
      <c r="N389" s="243"/>
      <c r="O389" s="89"/>
      <c r="P389" s="89"/>
      <c r="Q389" s="89"/>
      <c r="R389" s="89"/>
      <c r="S389" s="89"/>
      <c r="T389" s="90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4" t="s">
        <v>166</v>
      </c>
      <c r="AU389" s="14" t="s">
        <v>92</v>
      </c>
    </row>
    <row r="390" s="2" customFormat="1" ht="37.8" customHeight="1">
      <c r="A390" s="35"/>
      <c r="B390" s="36"/>
      <c r="C390" s="225" t="s">
        <v>950</v>
      </c>
      <c r="D390" s="225" t="s">
        <v>159</v>
      </c>
      <c r="E390" s="226" t="s">
        <v>951</v>
      </c>
      <c r="F390" s="227" t="s">
        <v>952</v>
      </c>
      <c r="G390" s="228" t="s">
        <v>283</v>
      </c>
      <c r="H390" s="229">
        <v>6</v>
      </c>
      <c r="I390" s="230"/>
      <c r="J390" s="231">
        <f>ROUND(I390*H390,2)</f>
        <v>0</v>
      </c>
      <c r="K390" s="232"/>
      <c r="L390" s="41"/>
      <c r="M390" s="233" t="s">
        <v>1</v>
      </c>
      <c r="N390" s="234" t="s">
        <v>47</v>
      </c>
      <c r="O390" s="89"/>
      <c r="P390" s="235">
        <f>O390*H390</f>
        <v>0</v>
      </c>
      <c r="Q390" s="235">
        <v>0</v>
      </c>
      <c r="R390" s="235">
        <f>Q390*H390</f>
        <v>0</v>
      </c>
      <c r="S390" s="235">
        <v>0</v>
      </c>
      <c r="T390" s="236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37" t="s">
        <v>224</v>
      </c>
      <c r="AT390" s="237" t="s">
        <v>159</v>
      </c>
      <c r="AU390" s="237" t="s">
        <v>92</v>
      </c>
      <c r="AY390" s="14" t="s">
        <v>156</v>
      </c>
      <c r="BE390" s="238">
        <f>IF(N390="základní",J390,0)</f>
        <v>0</v>
      </c>
      <c r="BF390" s="238">
        <f>IF(N390="snížená",J390,0)</f>
        <v>0</v>
      </c>
      <c r="BG390" s="238">
        <f>IF(N390="zákl. přenesená",J390,0)</f>
        <v>0</v>
      </c>
      <c r="BH390" s="238">
        <f>IF(N390="sníž. přenesená",J390,0)</f>
        <v>0</v>
      </c>
      <c r="BI390" s="238">
        <f>IF(N390="nulová",J390,0)</f>
        <v>0</v>
      </c>
      <c r="BJ390" s="14" t="s">
        <v>164</v>
      </c>
      <c r="BK390" s="238">
        <f>ROUND(I390*H390,2)</f>
        <v>0</v>
      </c>
      <c r="BL390" s="14" t="s">
        <v>224</v>
      </c>
      <c r="BM390" s="237" t="s">
        <v>1694</v>
      </c>
    </row>
    <row r="391" s="2" customFormat="1">
      <c r="A391" s="35"/>
      <c r="B391" s="36"/>
      <c r="C391" s="37"/>
      <c r="D391" s="239" t="s">
        <v>166</v>
      </c>
      <c r="E391" s="37"/>
      <c r="F391" s="240" t="s">
        <v>952</v>
      </c>
      <c r="G391" s="37"/>
      <c r="H391" s="37"/>
      <c r="I391" s="241"/>
      <c r="J391" s="37"/>
      <c r="K391" s="37"/>
      <c r="L391" s="41"/>
      <c r="M391" s="242"/>
      <c r="N391" s="243"/>
      <c r="O391" s="89"/>
      <c r="P391" s="89"/>
      <c r="Q391" s="89"/>
      <c r="R391" s="89"/>
      <c r="S391" s="89"/>
      <c r="T391" s="90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166</v>
      </c>
      <c r="AU391" s="14" t="s">
        <v>92</v>
      </c>
    </row>
    <row r="392" s="2" customFormat="1" ht="24.15" customHeight="1">
      <c r="A392" s="35"/>
      <c r="B392" s="36"/>
      <c r="C392" s="244" t="s">
        <v>954</v>
      </c>
      <c r="D392" s="244" t="s">
        <v>245</v>
      </c>
      <c r="E392" s="245" t="s">
        <v>955</v>
      </c>
      <c r="F392" s="246" t="s">
        <v>956</v>
      </c>
      <c r="G392" s="247" t="s">
        <v>283</v>
      </c>
      <c r="H392" s="248">
        <v>2</v>
      </c>
      <c r="I392" s="249"/>
      <c r="J392" s="250">
        <f>ROUND(I392*H392,2)</f>
        <v>0</v>
      </c>
      <c r="K392" s="251"/>
      <c r="L392" s="252"/>
      <c r="M392" s="253" t="s">
        <v>1</v>
      </c>
      <c r="N392" s="254" t="s">
        <v>47</v>
      </c>
      <c r="O392" s="89"/>
      <c r="P392" s="235">
        <f>O392*H392</f>
        <v>0</v>
      </c>
      <c r="Q392" s="235">
        <v>0.0015</v>
      </c>
      <c r="R392" s="235">
        <f>Q392*H392</f>
        <v>0.0030000000000000001</v>
      </c>
      <c r="S392" s="235">
        <v>0</v>
      </c>
      <c r="T392" s="236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37" t="s">
        <v>248</v>
      </c>
      <c r="AT392" s="237" t="s">
        <v>245</v>
      </c>
      <c r="AU392" s="237" t="s">
        <v>92</v>
      </c>
      <c r="AY392" s="14" t="s">
        <v>156</v>
      </c>
      <c r="BE392" s="238">
        <f>IF(N392="základní",J392,0)</f>
        <v>0</v>
      </c>
      <c r="BF392" s="238">
        <f>IF(N392="snížená",J392,0)</f>
        <v>0</v>
      </c>
      <c r="BG392" s="238">
        <f>IF(N392="zákl. přenesená",J392,0)</f>
        <v>0</v>
      </c>
      <c r="BH392" s="238">
        <f>IF(N392="sníž. přenesená",J392,0)</f>
        <v>0</v>
      </c>
      <c r="BI392" s="238">
        <f>IF(N392="nulová",J392,0)</f>
        <v>0</v>
      </c>
      <c r="BJ392" s="14" t="s">
        <v>164</v>
      </c>
      <c r="BK392" s="238">
        <f>ROUND(I392*H392,2)</f>
        <v>0</v>
      </c>
      <c r="BL392" s="14" t="s">
        <v>224</v>
      </c>
      <c r="BM392" s="237" t="s">
        <v>1695</v>
      </c>
    </row>
    <row r="393" s="2" customFormat="1">
      <c r="A393" s="35"/>
      <c r="B393" s="36"/>
      <c r="C393" s="37"/>
      <c r="D393" s="239" t="s">
        <v>166</v>
      </c>
      <c r="E393" s="37"/>
      <c r="F393" s="240" t="s">
        <v>956</v>
      </c>
      <c r="G393" s="37"/>
      <c r="H393" s="37"/>
      <c r="I393" s="241"/>
      <c r="J393" s="37"/>
      <c r="K393" s="37"/>
      <c r="L393" s="41"/>
      <c r="M393" s="242"/>
      <c r="N393" s="243"/>
      <c r="O393" s="89"/>
      <c r="P393" s="89"/>
      <c r="Q393" s="89"/>
      <c r="R393" s="89"/>
      <c r="S393" s="89"/>
      <c r="T393" s="90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166</v>
      </c>
      <c r="AU393" s="14" t="s">
        <v>92</v>
      </c>
    </row>
    <row r="394" s="2" customFormat="1">
      <c r="A394" s="35"/>
      <c r="B394" s="36"/>
      <c r="C394" s="37"/>
      <c r="D394" s="239" t="s">
        <v>577</v>
      </c>
      <c r="E394" s="37"/>
      <c r="F394" s="259" t="s">
        <v>958</v>
      </c>
      <c r="G394" s="37"/>
      <c r="H394" s="37"/>
      <c r="I394" s="241"/>
      <c r="J394" s="37"/>
      <c r="K394" s="37"/>
      <c r="L394" s="41"/>
      <c r="M394" s="242"/>
      <c r="N394" s="243"/>
      <c r="O394" s="89"/>
      <c r="P394" s="89"/>
      <c r="Q394" s="89"/>
      <c r="R394" s="89"/>
      <c r="S394" s="89"/>
      <c r="T394" s="90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577</v>
      </c>
      <c r="AU394" s="14" t="s">
        <v>92</v>
      </c>
    </row>
    <row r="395" s="2" customFormat="1" ht="24.15" customHeight="1">
      <c r="A395" s="35"/>
      <c r="B395" s="36"/>
      <c r="C395" s="244" t="s">
        <v>959</v>
      </c>
      <c r="D395" s="244" t="s">
        <v>245</v>
      </c>
      <c r="E395" s="245" t="s">
        <v>960</v>
      </c>
      <c r="F395" s="246" t="s">
        <v>961</v>
      </c>
      <c r="G395" s="247" t="s">
        <v>283</v>
      </c>
      <c r="H395" s="248">
        <v>4</v>
      </c>
      <c r="I395" s="249"/>
      <c r="J395" s="250">
        <f>ROUND(I395*H395,2)</f>
        <v>0</v>
      </c>
      <c r="K395" s="251"/>
      <c r="L395" s="252"/>
      <c r="M395" s="253" t="s">
        <v>1</v>
      </c>
      <c r="N395" s="254" t="s">
        <v>47</v>
      </c>
      <c r="O395" s="89"/>
      <c r="P395" s="235">
        <f>O395*H395</f>
        <v>0</v>
      </c>
      <c r="Q395" s="235">
        <v>0.00069999999999999999</v>
      </c>
      <c r="R395" s="235">
        <f>Q395*H395</f>
        <v>0.0028</v>
      </c>
      <c r="S395" s="235">
        <v>0</v>
      </c>
      <c r="T395" s="236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37" t="s">
        <v>248</v>
      </c>
      <c r="AT395" s="237" t="s">
        <v>245</v>
      </c>
      <c r="AU395" s="237" t="s">
        <v>92</v>
      </c>
      <c r="AY395" s="14" t="s">
        <v>156</v>
      </c>
      <c r="BE395" s="238">
        <f>IF(N395="základní",J395,0)</f>
        <v>0</v>
      </c>
      <c r="BF395" s="238">
        <f>IF(N395="snížená",J395,0)</f>
        <v>0</v>
      </c>
      <c r="BG395" s="238">
        <f>IF(N395="zákl. přenesená",J395,0)</f>
        <v>0</v>
      </c>
      <c r="BH395" s="238">
        <f>IF(N395="sníž. přenesená",J395,0)</f>
        <v>0</v>
      </c>
      <c r="BI395" s="238">
        <f>IF(N395="nulová",J395,0)</f>
        <v>0</v>
      </c>
      <c r="BJ395" s="14" t="s">
        <v>164</v>
      </c>
      <c r="BK395" s="238">
        <f>ROUND(I395*H395,2)</f>
        <v>0</v>
      </c>
      <c r="BL395" s="14" t="s">
        <v>224</v>
      </c>
      <c r="BM395" s="237" t="s">
        <v>1696</v>
      </c>
    </row>
    <row r="396" s="2" customFormat="1">
      <c r="A396" s="35"/>
      <c r="B396" s="36"/>
      <c r="C396" s="37"/>
      <c r="D396" s="239" t="s">
        <v>166</v>
      </c>
      <c r="E396" s="37"/>
      <c r="F396" s="240" t="s">
        <v>961</v>
      </c>
      <c r="G396" s="37"/>
      <c r="H396" s="37"/>
      <c r="I396" s="241"/>
      <c r="J396" s="37"/>
      <c r="K396" s="37"/>
      <c r="L396" s="41"/>
      <c r="M396" s="242"/>
      <c r="N396" s="243"/>
      <c r="O396" s="89"/>
      <c r="P396" s="89"/>
      <c r="Q396" s="89"/>
      <c r="R396" s="89"/>
      <c r="S396" s="89"/>
      <c r="T396" s="90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166</v>
      </c>
      <c r="AU396" s="14" t="s">
        <v>92</v>
      </c>
    </row>
    <row r="397" s="2" customFormat="1">
      <c r="A397" s="35"/>
      <c r="B397" s="36"/>
      <c r="C397" s="37"/>
      <c r="D397" s="239" t="s">
        <v>577</v>
      </c>
      <c r="E397" s="37"/>
      <c r="F397" s="259" t="s">
        <v>963</v>
      </c>
      <c r="G397" s="37"/>
      <c r="H397" s="37"/>
      <c r="I397" s="241"/>
      <c r="J397" s="37"/>
      <c r="K397" s="37"/>
      <c r="L397" s="41"/>
      <c r="M397" s="242"/>
      <c r="N397" s="243"/>
      <c r="O397" s="89"/>
      <c r="P397" s="89"/>
      <c r="Q397" s="89"/>
      <c r="R397" s="89"/>
      <c r="S397" s="89"/>
      <c r="T397" s="90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577</v>
      </c>
      <c r="AU397" s="14" t="s">
        <v>92</v>
      </c>
    </row>
    <row r="398" s="2" customFormat="1" ht="16.5" customHeight="1">
      <c r="A398" s="35"/>
      <c r="B398" s="36"/>
      <c r="C398" s="225" t="s">
        <v>964</v>
      </c>
      <c r="D398" s="225" t="s">
        <v>159</v>
      </c>
      <c r="E398" s="226" t="s">
        <v>965</v>
      </c>
      <c r="F398" s="227" t="s">
        <v>966</v>
      </c>
      <c r="G398" s="228" t="s">
        <v>283</v>
      </c>
      <c r="H398" s="229">
        <v>3</v>
      </c>
      <c r="I398" s="230"/>
      <c r="J398" s="231">
        <f>ROUND(I398*H398,2)</f>
        <v>0</v>
      </c>
      <c r="K398" s="232"/>
      <c r="L398" s="41"/>
      <c r="M398" s="233" t="s">
        <v>1</v>
      </c>
      <c r="N398" s="234" t="s">
        <v>47</v>
      </c>
      <c r="O398" s="89"/>
      <c r="P398" s="235">
        <f>O398*H398</f>
        <v>0</v>
      </c>
      <c r="Q398" s="235">
        <v>0</v>
      </c>
      <c r="R398" s="235">
        <f>Q398*H398</f>
        <v>0</v>
      </c>
      <c r="S398" s="235">
        <v>0</v>
      </c>
      <c r="T398" s="236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37" t="s">
        <v>224</v>
      </c>
      <c r="AT398" s="237" t="s">
        <v>159</v>
      </c>
      <c r="AU398" s="237" t="s">
        <v>92</v>
      </c>
      <c r="AY398" s="14" t="s">
        <v>156</v>
      </c>
      <c r="BE398" s="238">
        <f>IF(N398="základní",J398,0)</f>
        <v>0</v>
      </c>
      <c r="BF398" s="238">
        <f>IF(N398="snížená",J398,0)</f>
        <v>0</v>
      </c>
      <c r="BG398" s="238">
        <f>IF(N398="zákl. přenesená",J398,0)</f>
        <v>0</v>
      </c>
      <c r="BH398" s="238">
        <f>IF(N398="sníž. přenesená",J398,0)</f>
        <v>0</v>
      </c>
      <c r="BI398" s="238">
        <f>IF(N398="nulová",J398,0)</f>
        <v>0</v>
      </c>
      <c r="BJ398" s="14" t="s">
        <v>164</v>
      </c>
      <c r="BK398" s="238">
        <f>ROUND(I398*H398,2)</f>
        <v>0</v>
      </c>
      <c r="BL398" s="14" t="s">
        <v>224</v>
      </c>
      <c r="BM398" s="237" t="s">
        <v>1697</v>
      </c>
    </row>
    <row r="399" s="2" customFormat="1">
      <c r="A399" s="35"/>
      <c r="B399" s="36"/>
      <c r="C399" s="37"/>
      <c r="D399" s="239" t="s">
        <v>166</v>
      </c>
      <c r="E399" s="37"/>
      <c r="F399" s="240" t="s">
        <v>966</v>
      </c>
      <c r="G399" s="37"/>
      <c r="H399" s="37"/>
      <c r="I399" s="241"/>
      <c r="J399" s="37"/>
      <c r="K399" s="37"/>
      <c r="L399" s="41"/>
      <c r="M399" s="242"/>
      <c r="N399" s="243"/>
      <c r="O399" s="89"/>
      <c r="P399" s="89"/>
      <c r="Q399" s="89"/>
      <c r="R399" s="89"/>
      <c r="S399" s="89"/>
      <c r="T399" s="90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166</v>
      </c>
      <c r="AU399" s="14" t="s">
        <v>92</v>
      </c>
    </row>
    <row r="400" s="2" customFormat="1" ht="24.15" customHeight="1">
      <c r="A400" s="35"/>
      <c r="B400" s="36"/>
      <c r="C400" s="244" t="s">
        <v>968</v>
      </c>
      <c r="D400" s="244" t="s">
        <v>245</v>
      </c>
      <c r="E400" s="245" t="s">
        <v>969</v>
      </c>
      <c r="F400" s="246" t="s">
        <v>970</v>
      </c>
      <c r="G400" s="247" t="s">
        <v>283</v>
      </c>
      <c r="H400" s="248">
        <v>3</v>
      </c>
      <c r="I400" s="249"/>
      <c r="J400" s="250">
        <f>ROUND(I400*H400,2)</f>
        <v>0</v>
      </c>
      <c r="K400" s="251"/>
      <c r="L400" s="252"/>
      <c r="M400" s="253" t="s">
        <v>1</v>
      </c>
      <c r="N400" s="254" t="s">
        <v>47</v>
      </c>
      <c r="O400" s="89"/>
      <c r="P400" s="235">
        <f>O400*H400</f>
        <v>0</v>
      </c>
      <c r="Q400" s="235">
        <v>0.00021000000000000001</v>
      </c>
      <c r="R400" s="235">
        <f>Q400*H400</f>
        <v>0.00063000000000000003</v>
      </c>
      <c r="S400" s="235">
        <v>0</v>
      </c>
      <c r="T400" s="23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37" t="s">
        <v>248</v>
      </c>
      <c r="AT400" s="237" t="s">
        <v>245</v>
      </c>
      <c r="AU400" s="237" t="s">
        <v>92</v>
      </c>
      <c r="AY400" s="14" t="s">
        <v>156</v>
      </c>
      <c r="BE400" s="238">
        <f>IF(N400="základní",J400,0)</f>
        <v>0</v>
      </c>
      <c r="BF400" s="238">
        <f>IF(N400="snížená",J400,0)</f>
        <v>0</v>
      </c>
      <c r="BG400" s="238">
        <f>IF(N400="zákl. přenesená",J400,0)</f>
        <v>0</v>
      </c>
      <c r="BH400" s="238">
        <f>IF(N400="sníž. přenesená",J400,0)</f>
        <v>0</v>
      </c>
      <c r="BI400" s="238">
        <f>IF(N400="nulová",J400,0)</f>
        <v>0</v>
      </c>
      <c r="BJ400" s="14" t="s">
        <v>164</v>
      </c>
      <c r="BK400" s="238">
        <f>ROUND(I400*H400,2)</f>
        <v>0</v>
      </c>
      <c r="BL400" s="14" t="s">
        <v>224</v>
      </c>
      <c r="BM400" s="237" t="s">
        <v>1698</v>
      </c>
    </row>
    <row r="401" s="2" customFormat="1">
      <c r="A401" s="35"/>
      <c r="B401" s="36"/>
      <c r="C401" s="37"/>
      <c r="D401" s="239" t="s">
        <v>166</v>
      </c>
      <c r="E401" s="37"/>
      <c r="F401" s="240" t="s">
        <v>970</v>
      </c>
      <c r="G401" s="37"/>
      <c r="H401" s="37"/>
      <c r="I401" s="241"/>
      <c r="J401" s="37"/>
      <c r="K401" s="37"/>
      <c r="L401" s="41"/>
      <c r="M401" s="242"/>
      <c r="N401" s="243"/>
      <c r="O401" s="89"/>
      <c r="P401" s="89"/>
      <c r="Q401" s="89"/>
      <c r="R401" s="89"/>
      <c r="S401" s="89"/>
      <c r="T401" s="90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4" t="s">
        <v>166</v>
      </c>
      <c r="AU401" s="14" t="s">
        <v>92</v>
      </c>
    </row>
    <row r="402" s="2" customFormat="1">
      <c r="A402" s="35"/>
      <c r="B402" s="36"/>
      <c r="C402" s="37"/>
      <c r="D402" s="239" t="s">
        <v>577</v>
      </c>
      <c r="E402" s="37"/>
      <c r="F402" s="259" t="s">
        <v>972</v>
      </c>
      <c r="G402" s="37"/>
      <c r="H402" s="37"/>
      <c r="I402" s="241"/>
      <c r="J402" s="37"/>
      <c r="K402" s="37"/>
      <c r="L402" s="41"/>
      <c r="M402" s="242"/>
      <c r="N402" s="243"/>
      <c r="O402" s="89"/>
      <c r="P402" s="89"/>
      <c r="Q402" s="89"/>
      <c r="R402" s="89"/>
      <c r="S402" s="89"/>
      <c r="T402" s="90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577</v>
      </c>
      <c r="AU402" s="14" t="s">
        <v>92</v>
      </c>
    </row>
    <row r="403" s="2" customFormat="1" ht="16.5" customHeight="1">
      <c r="A403" s="35"/>
      <c r="B403" s="36"/>
      <c r="C403" s="244" t="s">
        <v>973</v>
      </c>
      <c r="D403" s="244" t="s">
        <v>245</v>
      </c>
      <c r="E403" s="245" t="s">
        <v>974</v>
      </c>
      <c r="F403" s="246" t="s">
        <v>975</v>
      </c>
      <c r="G403" s="247" t="s">
        <v>182</v>
      </c>
      <c r="H403" s="248">
        <v>1.5</v>
      </c>
      <c r="I403" s="249"/>
      <c r="J403" s="250">
        <f>ROUND(I403*H403,2)</f>
        <v>0</v>
      </c>
      <c r="K403" s="251"/>
      <c r="L403" s="252"/>
      <c r="M403" s="253" t="s">
        <v>1</v>
      </c>
      <c r="N403" s="254" t="s">
        <v>47</v>
      </c>
      <c r="O403" s="89"/>
      <c r="P403" s="235">
        <f>O403*H403</f>
        <v>0</v>
      </c>
      <c r="Q403" s="235">
        <v>6.9999999999999994E-05</v>
      </c>
      <c r="R403" s="235">
        <f>Q403*H403</f>
        <v>0.00010499999999999999</v>
      </c>
      <c r="S403" s="235">
        <v>0</v>
      </c>
      <c r="T403" s="23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37" t="s">
        <v>248</v>
      </c>
      <c r="AT403" s="237" t="s">
        <v>245</v>
      </c>
      <c r="AU403" s="237" t="s">
        <v>92</v>
      </c>
      <c r="AY403" s="14" t="s">
        <v>156</v>
      </c>
      <c r="BE403" s="238">
        <f>IF(N403="základní",J403,0)</f>
        <v>0</v>
      </c>
      <c r="BF403" s="238">
        <f>IF(N403="snížená",J403,0)</f>
        <v>0</v>
      </c>
      <c r="BG403" s="238">
        <f>IF(N403="zákl. přenesená",J403,0)</f>
        <v>0</v>
      </c>
      <c r="BH403" s="238">
        <f>IF(N403="sníž. přenesená",J403,0)</f>
        <v>0</v>
      </c>
      <c r="BI403" s="238">
        <f>IF(N403="nulová",J403,0)</f>
        <v>0</v>
      </c>
      <c r="BJ403" s="14" t="s">
        <v>164</v>
      </c>
      <c r="BK403" s="238">
        <f>ROUND(I403*H403,2)</f>
        <v>0</v>
      </c>
      <c r="BL403" s="14" t="s">
        <v>224</v>
      </c>
      <c r="BM403" s="237" t="s">
        <v>1699</v>
      </c>
    </row>
    <row r="404" s="2" customFormat="1">
      <c r="A404" s="35"/>
      <c r="B404" s="36"/>
      <c r="C404" s="37"/>
      <c r="D404" s="239" t="s">
        <v>166</v>
      </c>
      <c r="E404" s="37"/>
      <c r="F404" s="240" t="s">
        <v>975</v>
      </c>
      <c r="G404" s="37"/>
      <c r="H404" s="37"/>
      <c r="I404" s="241"/>
      <c r="J404" s="37"/>
      <c r="K404" s="37"/>
      <c r="L404" s="41"/>
      <c r="M404" s="242"/>
      <c r="N404" s="243"/>
      <c r="O404" s="89"/>
      <c r="P404" s="89"/>
      <c r="Q404" s="89"/>
      <c r="R404" s="89"/>
      <c r="S404" s="89"/>
      <c r="T404" s="90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4" t="s">
        <v>166</v>
      </c>
      <c r="AU404" s="14" t="s">
        <v>92</v>
      </c>
    </row>
    <row r="405" s="2" customFormat="1" ht="16.5" customHeight="1">
      <c r="A405" s="35"/>
      <c r="B405" s="36"/>
      <c r="C405" s="244" t="s">
        <v>977</v>
      </c>
      <c r="D405" s="244" t="s">
        <v>245</v>
      </c>
      <c r="E405" s="245" t="s">
        <v>978</v>
      </c>
      <c r="F405" s="246" t="s">
        <v>979</v>
      </c>
      <c r="G405" s="247" t="s">
        <v>283</v>
      </c>
      <c r="H405" s="248">
        <v>3</v>
      </c>
      <c r="I405" s="249"/>
      <c r="J405" s="250">
        <f>ROUND(I405*H405,2)</f>
        <v>0</v>
      </c>
      <c r="K405" s="251"/>
      <c r="L405" s="252"/>
      <c r="M405" s="253" t="s">
        <v>1</v>
      </c>
      <c r="N405" s="254" t="s">
        <v>47</v>
      </c>
      <c r="O405" s="89"/>
      <c r="P405" s="235">
        <f>O405*H405</f>
        <v>0</v>
      </c>
      <c r="Q405" s="235">
        <v>0.00024000000000000001</v>
      </c>
      <c r="R405" s="235">
        <f>Q405*H405</f>
        <v>0.00072000000000000005</v>
      </c>
      <c r="S405" s="235">
        <v>0</v>
      </c>
      <c r="T405" s="236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37" t="s">
        <v>248</v>
      </c>
      <c r="AT405" s="237" t="s">
        <v>245</v>
      </c>
      <c r="AU405" s="237" t="s">
        <v>92</v>
      </c>
      <c r="AY405" s="14" t="s">
        <v>156</v>
      </c>
      <c r="BE405" s="238">
        <f>IF(N405="základní",J405,0)</f>
        <v>0</v>
      </c>
      <c r="BF405" s="238">
        <f>IF(N405="snížená",J405,0)</f>
        <v>0</v>
      </c>
      <c r="BG405" s="238">
        <f>IF(N405="zákl. přenesená",J405,0)</f>
        <v>0</v>
      </c>
      <c r="BH405" s="238">
        <f>IF(N405="sníž. přenesená",J405,0)</f>
        <v>0</v>
      </c>
      <c r="BI405" s="238">
        <f>IF(N405="nulová",J405,0)</f>
        <v>0</v>
      </c>
      <c r="BJ405" s="14" t="s">
        <v>164</v>
      </c>
      <c r="BK405" s="238">
        <f>ROUND(I405*H405,2)</f>
        <v>0</v>
      </c>
      <c r="BL405" s="14" t="s">
        <v>224</v>
      </c>
      <c r="BM405" s="237" t="s">
        <v>1700</v>
      </c>
    </row>
    <row r="406" s="2" customFormat="1">
      <c r="A406" s="35"/>
      <c r="B406" s="36"/>
      <c r="C406" s="37"/>
      <c r="D406" s="239" t="s">
        <v>166</v>
      </c>
      <c r="E406" s="37"/>
      <c r="F406" s="240" t="s">
        <v>979</v>
      </c>
      <c r="G406" s="37"/>
      <c r="H406" s="37"/>
      <c r="I406" s="241"/>
      <c r="J406" s="37"/>
      <c r="K406" s="37"/>
      <c r="L406" s="41"/>
      <c r="M406" s="242"/>
      <c r="N406" s="243"/>
      <c r="O406" s="89"/>
      <c r="P406" s="89"/>
      <c r="Q406" s="89"/>
      <c r="R406" s="89"/>
      <c r="S406" s="89"/>
      <c r="T406" s="90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166</v>
      </c>
      <c r="AU406" s="14" t="s">
        <v>92</v>
      </c>
    </row>
    <row r="407" s="2" customFormat="1">
      <c r="A407" s="35"/>
      <c r="B407" s="36"/>
      <c r="C407" s="37"/>
      <c r="D407" s="239" t="s">
        <v>577</v>
      </c>
      <c r="E407" s="37"/>
      <c r="F407" s="259" t="s">
        <v>981</v>
      </c>
      <c r="G407" s="37"/>
      <c r="H407" s="37"/>
      <c r="I407" s="241"/>
      <c r="J407" s="37"/>
      <c r="K407" s="37"/>
      <c r="L407" s="41"/>
      <c r="M407" s="242"/>
      <c r="N407" s="243"/>
      <c r="O407" s="89"/>
      <c r="P407" s="89"/>
      <c r="Q407" s="89"/>
      <c r="R407" s="89"/>
      <c r="S407" s="89"/>
      <c r="T407" s="90"/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T407" s="14" t="s">
        <v>577</v>
      </c>
      <c r="AU407" s="14" t="s">
        <v>92</v>
      </c>
    </row>
    <row r="408" s="2" customFormat="1" ht="24.15" customHeight="1">
      <c r="A408" s="35"/>
      <c r="B408" s="36"/>
      <c r="C408" s="225" t="s">
        <v>982</v>
      </c>
      <c r="D408" s="225" t="s">
        <v>159</v>
      </c>
      <c r="E408" s="226" t="s">
        <v>983</v>
      </c>
      <c r="F408" s="227" t="s">
        <v>984</v>
      </c>
      <c r="G408" s="228" t="s">
        <v>283</v>
      </c>
      <c r="H408" s="229">
        <v>1</v>
      </c>
      <c r="I408" s="230"/>
      <c r="J408" s="231">
        <f>ROUND(I408*H408,2)</f>
        <v>0</v>
      </c>
      <c r="K408" s="232"/>
      <c r="L408" s="41"/>
      <c r="M408" s="233" t="s">
        <v>1</v>
      </c>
      <c r="N408" s="234" t="s">
        <v>47</v>
      </c>
      <c r="O408" s="89"/>
      <c r="P408" s="235">
        <f>O408*H408</f>
        <v>0</v>
      </c>
      <c r="Q408" s="235">
        <v>0</v>
      </c>
      <c r="R408" s="235">
        <f>Q408*H408</f>
        <v>0</v>
      </c>
      <c r="S408" s="235">
        <v>0</v>
      </c>
      <c r="T408" s="236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37" t="s">
        <v>224</v>
      </c>
      <c r="AT408" s="237" t="s">
        <v>159</v>
      </c>
      <c r="AU408" s="237" t="s">
        <v>92</v>
      </c>
      <c r="AY408" s="14" t="s">
        <v>156</v>
      </c>
      <c r="BE408" s="238">
        <f>IF(N408="základní",J408,0)</f>
        <v>0</v>
      </c>
      <c r="BF408" s="238">
        <f>IF(N408="snížená",J408,0)</f>
        <v>0</v>
      </c>
      <c r="BG408" s="238">
        <f>IF(N408="zákl. přenesená",J408,0)</f>
        <v>0</v>
      </c>
      <c r="BH408" s="238">
        <f>IF(N408="sníž. přenesená",J408,0)</f>
        <v>0</v>
      </c>
      <c r="BI408" s="238">
        <f>IF(N408="nulová",J408,0)</f>
        <v>0</v>
      </c>
      <c r="BJ408" s="14" t="s">
        <v>164</v>
      </c>
      <c r="BK408" s="238">
        <f>ROUND(I408*H408,2)</f>
        <v>0</v>
      </c>
      <c r="BL408" s="14" t="s">
        <v>224</v>
      </c>
      <c r="BM408" s="237" t="s">
        <v>1701</v>
      </c>
    </row>
    <row r="409" s="2" customFormat="1">
      <c r="A409" s="35"/>
      <c r="B409" s="36"/>
      <c r="C409" s="37"/>
      <c r="D409" s="239" t="s">
        <v>166</v>
      </c>
      <c r="E409" s="37"/>
      <c r="F409" s="240" t="s">
        <v>984</v>
      </c>
      <c r="G409" s="37"/>
      <c r="H409" s="37"/>
      <c r="I409" s="241"/>
      <c r="J409" s="37"/>
      <c r="K409" s="37"/>
      <c r="L409" s="41"/>
      <c r="M409" s="242"/>
      <c r="N409" s="243"/>
      <c r="O409" s="89"/>
      <c r="P409" s="89"/>
      <c r="Q409" s="89"/>
      <c r="R409" s="89"/>
      <c r="S409" s="89"/>
      <c r="T409" s="90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166</v>
      </c>
      <c r="AU409" s="14" t="s">
        <v>92</v>
      </c>
    </row>
    <row r="410" s="2" customFormat="1" ht="24.15" customHeight="1">
      <c r="A410" s="35"/>
      <c r="B410" s="36"/>
      <c r="C410" s="225" t="s">
        <v>986</v>
      </c>
      <c r="D410" s="225" t="s">
        <v>159</v>
      </c>
      <c r="E410" s="226" t="s">
        <v>987</v>
      </c>
      <c r="F410" s="227" t="s">
        <v>988</v>
      </c>
      <c r="G410" s="228" t="s">
        <v>210</v>
      </c>
      <c r="H410" s="229">
        <v>0.087999999999999995</v>
      </c>
      <c r="I410" s="230"/>
      <c r="J410" s="231">
        <f>ROUND(I410*H410,2)</f>
        <v>0</v>
      </c>
      <c r="K410" s="232"/>
      <c r="L410" s="41"/>
      <c r="M410" s="233" t="s">
        <v>1</v>
      </c>
      <c r="N410" s="234" t="s">
        <v>47</v>
      </c>
      <c r="O410" s="89"/>
      <c r="P410" s="235">
        <f>O410*H410</f>
        <v>0</v>
      </c>
      <c r="Q410" s="235">
        <v>0</v>
      </c>
      <c r="R410" s="235">
        <f>Q410*H410</f>
        <v>0</v>
      </c>
      <c r="S410" s="235">
        <v>0</v>
      </c>
      <c r="T410" s="236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37" t="s">
        <v>224</v>
      </c>
      <c r="AT410" s="237" t="s">
        <v>159</v>
      </c>
      <c r="AU410" s="237" t="s">
        <v>92</v>
      </c>
      <c r="AY410" s="14" t="s">
        <v>156</v>
      </c>
      <c r="BE410" s="238">
        <f>IF(N410="základní",J410,0)</f>
        <v>0</v>
      </c>
      <c r="BF410" s="238">
        <f>IF(N410="snížená",J410,0)</f>
        <v>0</v>
      </c>
      <c r="BG410" s="238">
        <f>IF(N410="zákl. přenesená",J410,0)</f>
        <v>0</v>
      </c>
      <c r="BH410" s="238">
        <f>IF(N410="sníž. přenesená",J410,0)</f>
        <v>0</v>
      </c>
      <c r="BI410" s="238">
        <f>IF(N410="nulová",J410,0)</f>
        <v>0</v>
      </c>
      <c r="BJ410" s="14" t="s">
        <v>164</v>
      </c>
      <c r="BK410" s="238">
        <f>ROUND(I410*H410,2)</f>
        <v>0</v>
      </c>
      <c r="BL410" s="14" t="s">
        <v>224</v>
      </c>
      <c r="BM410" s="237" t="s">
        <v>1702</v>
      </c>
    </row>
    <row r="411" s="2" customFormat="1">
      <c r="A411" s="35"/>
      <c r="B411" s="36"/>
      <c r="C411" s="37"/>
      <c r="D411" s="239" t="s">
        <v>166</v>
      </c>
      <c r="E411" s="37"/>
      <c r="F411" s="240" t="s">
        <v>990</v>
      </c>
      <c r="G411" s="37"/>
      <c r="H411" s="37"/>
      <c r="I411" s="241"/>
      <c r="J411" s="37"/>
      <c r="K411" s="37"/>
      <c r="L411" s="41"/>
      <c r="M411" s="242"/>
      <c r="N411" s="243"/>
      <c r="O411" s="89"/>
      <c r="P411" s="89"/>
      <c r="Q411" s="89"/>
      <c r="R411" s="89"/>
      <c r="S411" s="89"/>
      <c r="T411" s="90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166</v>
      </c>
      <c r="AU411" s="14" t="s">
        <v>92</v>
      </c>
    </row>
    <row r="412" s="12" customFormat="1" ht="25.92" customHeight="1">
      <c r="A412" s="12"/>
      <c r="B412" s="209"/>
      <c r="C412" s="210"/>
      <c r="D412" s="211" t="s">
        <v>78</v>
      </c>
      <c r="E412" s="212" t="s">
        <v>245</v>
      </c>
      <c r="F412" s="212" t="s">
        <v>991</v>
      </c>
      <c r="G412" s="210"/>
      <c r="H412" s="210"/>
      <c r="I412" s="213"/>
      <c r="J412" s="214">
        <f>BK412</f>
        <v>0</v>
      </c>
      <c r="K412" s="210"/>
      <c r="L412" s="215"/>
      <c r="M412" s="216"/>
      <c r="N412" s="217"/>
      <c r="O412" s="217"/>
      <c r="P412" s="218">
        <f>P413</f>
        <v>0</v>
      </c>
      <c r="Q412" s="217"/>
      <c r="R412" s="218">
        <f>R413</f>
        <v>0.060415759999999999</v>
      </c>
      <c r="S412" s="217"/>
      <c r="T412" s="219">
        <f>T413</f>
        <v>0.54605000000000004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0" t="s">
        <v>170</v>
      </c>
      <c r="AT412" s="221" t="s">
        <v>78</v>
      </c>
      <c r="AU412" s="221" t="s">
        <v>79</v>
      </c>
      <c r="AY412" s="220" t="s">
        <v>156</v>
      </c>
      <c r="BK412" s="222">
        <f>BK413</f>
        <v>0</v>
      </c>
    </row>
    <row r="413" s="12" customFormat="1" ht="22.8" customHeight="1">
      <c r="A413" s="12"/>
      <c r="B413" s="209"/>
      <c r="C413" s="210"/>
      <c r="D413" s="211" t="s">
        <v>78</v>
      </c>
      <c r="E413" s="223" t="s">
        <v>992</v>
      </c>
      <c r="F413" s="223" t="s">
        <v>993</v>
      </c>
      <c r="G413" s="210"/>
      <c r="H413" s="210"/>
      <c r="I413" s="213"/>
      <c r="J413" s="224">
        <f>BK413</f>
        <v>0</v>
      </c>
      <c r="K413" s="210"/>
      <c r="L413" s="215"/>
      <c r="M413" s="216"/>
      <c r="N413" s="217"/>
      <c r="O413" s="217"/>
      <c r="P413" s="218">
        <f>SUM(P414:P453)</f>
        <v>0</v>
      </c>
      <c r="Q413" s="217"/>
      <c r="R413" s="218">
        <f>SUM(R414:R453)</f>
        <v>0.060415759999999999</v>
      </c>
      <c r="S413" s="217"/>
      <c r="T413" s="219">
        <f>SUM(T414:T453)</f>
        <v>0.54605000000000004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0" t="s">
        <v>170</v>
      </c>
      <c r="AT413" s="221" t="s">
        <v>78</v>
      </c>
      <c r="AU413" s="221" t="s">
        <v>86</v>
      </c>
      <c r="AY413" s="220" t="s">
        <v>156</v>
      </c>
      <c r="BK413" s="222">
        <f>SUM(BK414:BK453)</f>
        <v>0</v>
      </c>
    </row>
    <row r="414" s="2" customFormat="1" ht="24.15" customHeight="1">
      <c r="A414" s="35"/>
      <c r="B414" s="36"/>
      <c r="C414" s="225" t="s">
        <v>994</v>
      </c>
      <c r="D414" s="225" t="s">
        <v>159</v>
      </c>
      <c r="E414" s="226" t="s">
        <v>995</v>
      </c>
      <c r="F414" s="227" t="s">
        <v>996</v>
      </c>
      <c r="G414" s="228" t="s">
        <v>283</v>
      </c>
      <c r="H414" s="229">
        <v>2</v>
      </c>
      <c r="I414" s="230"/>
      <c r="J414" s="231">
        <f>ROUND(I414*H414,2)</f>
        <v>0</v>
      </c>
      <c r="K414" s="232"/>
      <c r="L414" s="41"/>
      <c r="M414" s="233" t="s">
        <v>1</v>
      </c>
      <c r="N414" s="234" t="s">
        <v>47</v>
      </c>
      <c r="O414" s="89"/>
      <c r="P414" s="235">
        <f>O414*H414</f>
        <v>0</v>
      </c>
      <c r="Q414" s="235">
        <v>0.016379999999999999</v>
      </c>
      <c r="R414" s="235">
        <f>Q414*H414</f>
        <v>0.032759999999999997</v>
      </c>
      <c r="S414" s="235">
        <v>0</v>
      </c>
      <c r="T414" s="236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37" t="s">
        <v>439</v>
      </c>
      <c r="AT414" s="237" t="s">
        <v>159</v>
      </c>
      <c r="AU414" s="237" t="s">
        <v>92</v>
      </c>
      <c r="AY414" s="14" t="s">
        <v>156</v>
      </c>
      <c r="BE414" s="238">
        <f>IF(N414="základní",J414,0)</f>
        <v>0</v>
      </c>
      <c r="BF414" s="238">
        <f>IF(N414="snížená",J414,0)</f>
        <v>0</v>
      </c>
      <c r="BG414" s="238">
        <f>IF(N414="zákl. přenesená",J414,0)</f>
        <v>0</v>
      </c>
      <c r="BH414" s="238">
        <f>IF(N414="sníž. přenesená",J414,0)</f>
        <v>0</v>
      </c>
      <c r="BI414" s="238">
        <f>IF(N414="nulová",J414,0)</f>
        <v>0</v>
      </c>
      <c r="BJ414" s="14" t="s">
        <v>164</v>
      </c>
      <c r="BK414" s="238">
        <f>ROUND(I414*H414,2)</f>
        <v>0</v>
      </c>
      <c r="BL414" s="14" t="s">
        <v>439</v>
      </c>
      <c r="BM414" s="237" t="s">
        <v>1703</v>
      </c>
    </row>
    <row r="415" s="2" customFormat="1">
      <c r="A415" s="35"/>
      <c r="B415" s="36"/>
      <c r="C415" s="37"/>
      <c r="D415" s="239" t="s">
        <v>166</v>
      </c>
      <c r="E415" s="37"/>
      <c r="F415" s="240" t="s">
        <v>996</v>
      </c>
      <c r="G415" s="37"/>
      <c r="H415" s="37"/>
      <c r="I415" s="241"/>
      <c r="J415" s="37"/>
      <c r="K415" s="37"/>
      <c r="L415" s="41"/>
      <c r="M415" s="242"/>
      <c r="N415" s="243"/>
      <c r="O415" s="89"/>
      <c r="P415" s="89"/>
      <c r="Q415" s="89"/>
      <c r="R415" s="89"/>
      <c r="S415" s="89"/>
      <c r="T415" s="90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166</v>
      </c>
      <c r="AU415" s="14" t="s">
        <v>92</v>
      </c>
    </row>
    <row r="416" s="2" customFormat="1" ht="33" customHeight="1">
      <c r="A416" s="35"/>
      <c r="B416" s="36"/>
      <c r="C416" s="225" t="s">
        <v>998</v>
      </c>
      <c r="D416" s="225" t="s">
        <v>159</v>
      </c>
      <c r="E416" s="226" t="s">
        <v>999</v>
      </c>
      <c r="F416" s="227" t="s">
        <v>1000</v>
      </c>
      <c r="G416" s="228" t="s">
        <v>283</v>
      </c>
      <c r="H416" s="229">
        <v>30</v>
      </c>
      <c r="I416" s="230"/>
      <c r="J416" s="231">
        <f>ROUND(I416*H416,2)</f>
        <v>0</v>
      </c>
      <c r="K416" s="232"/>
      <c r="L416" s="41"/>
      <c r="M416" s="233" t="s">
        <v>1</v>
      </c>
      <c r="N416" s="234" t="s">
        <v>47</v>
      </c>
      <c r="O416" s="89"/>
      <c r="P416" s="235">
        <f>O416*H416</f>
        <v>0</v>
      </c>
      <c r="Q416" s="235">
        <v>0</v>
      </c>
      <c r="R416" s="235">
        <f>Q416*H416</f>
        <v>0</v>
      </c>
      <c r="S416" s="235">
        <v>0</v>
      </c>
      <c r="T416" s="236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37" t="s">
        <v>439</v>
      </c>
      <c r="AT416" s="237" t="s">
        <v>159</v>
      </c>
      <c r="AU416" s="237" t="s">
        <v>92</v>
      </c>
      <c r="AY416" s="14" t="s">
        <v>156</v>
      </c>
      <c r="BE416" s="238">
        <f>IF(N416="základní",J416,0)</f>
        <v>0</v>
      </c>
      <c r="BF416" s="238">
        <f>IF(N416="snížená",J416,0)</f>
        <v>0</v>
      </c>
      <c r="BG416" s="238">
        <f>IF(N416="zákl. přenesená",J416,0)</f>
        <v>0</v>
      </c>
      <c r="BH416" s="238">
        <f>IF(N416="sníž. přenesená",J416,0)</f>
        <v>0</v>
      </c>
      <c r="BI416" s="238">
        <f>IF(N416="nulová",J416,0)</f>
        <v>0</v>
      </c>
      <c r="BJ416" s="14" t="s">
        <v>164</v>
      </c>
      <c r="BK416" s="238">
        <f>ROUND(I416*H416,2)</f>
        <v>0</v>
      </c>
      <c r="BL416" s="14" t="s">
        <v>439</v>
      </c>
      <c r="BM416" s="237" t="s">
        <v>1704</v>
      </c>
    </row>
    <row r="417" s="2" customFormat="1">
      <c r="A417" s="35"/>
      <c r="B417" s="36"/>
      <c r="C417" s="37"/>
      <c r="D417" s="239" t="s">
        <v>166</v>
      </c>
      <c r="E417" s="37"/>
      <c r="F417" s="240" t="s">
        <v>1000</v>
      </c>
      <c r="G417" s="37"/>
      <c r="H417" s="37"/>
      <c r="I417" s="241"/>
      <c r="J417" s="37"/>
      <c r="K417" s="37"/>
      <c r="L417" s="41"/>
      <c r="M417" s="242"/>
      <c r="N417" s="243"/>
      <c r="O417" s="89"/>
      <c r="P417" s="89"/>
      <c r="Q417" s="89"/>
      <c r="R417" s="89"/>
      <c r="S417" s="89"/>
      <c r="T417" s="90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166</v>
      </c>
      <c r="AU417" s="14" t="s">
        <v>92</v>
      </c>
    </row>
    <row r="418" s="2" customFormat="1" ht="33" customHeight="1">
      <c r="A418" s="35"/>
      <c r="B418" s="36"/>
      <c r="C418" s="225" t="s">
        <v>1002</v>
      </c>
      <c r="D418" s="225" t="s">
        <v>159</v>
      </c>
      <c r="E418" s="226" t="s">
        <v>1003</v>
      </c>
      <c r="F418" s="227" t="s">
        <v>1004</v>
      </c>
      <c r="G418" s="228" t="s">
        <v>283</v>
      </c>
      <c r="H418" s="229">
        <v>10</v>
      </c>
      <c r="I418" s="230"/>
      <c r="J418" s="231">
        <f>ROUND(I418*H418,2)</f>
        <v>0</v>
      </c>
      <c r="K418" s="232"/>
      <c r="L418" s="41"/>
      <c r="M418" s="233" t="s">
        <v>1</v>
      </c>
      <c r="N418" s="234" t="s">
        <v>47</v>
      </c>
      <c r="O418" s="89"/>
      <c r="P418" s="235">
        <f>O418*H418</f>
        <v>0</v>
      </c>
      <c r="Q418" s="235">
        <v>0</v>
      </c>
      <c r="R418" s="235">
        <f>Q418*H418</f>
        <v>0</v>
      </c>
      <c r="S418" s="235">
        <v>0</v>
      </c>
      <c r="T418" s="23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37" t="s">
        <v>439</v>
      </c>
      <c r="AT418" s="237" t="s">
        <v>159</v>
      </c>
      <c r="AU418" s="237" t="s">
        <v>92</v>
      </c>
      <c r="AY418" s="14" t="s">
        <v>156</v>
      </c>
      <c r="BE418" s="238">
        <f>IF(N418="základní",J418,0)</f>
        <v>0</v>
      </c>
      <c r="BF418" s="238">
        <f>IF(N418="snížená",J418,0)</f>
        <v>0</v>
      </c>
      <c r="BG418" s="238">
        <f>IF(N418="zákl. přenesená",J418,0)</f>
        <v>0</v>
      </c>
      <c r="BH418" s="238">
        <f>IF(N418="sníž. přenesená",J418,0)</f>
        <v>0</v>
      </c>
      <c r="BI418" s="238">
        <f>IF(N418="nulová",J418,0)</f>
        <v>0</v>
      </c>
      <c r="BJ418" s="14" t="s">
        <v>164</v>
      </c>
      <c r="BK418" s="238">
        <f>ROUND(I418*H418,2)</f>
        <v>0</v>
      </c>
      <c r="BL418" s="14" t="s">
        <v>439</v>
      </c>
      <c r="BM418" s="237" t="s">
        <v>1705</v>
      </c>
    </row>
    <row r="419" s="2" customFormat="1">
      <c r="A419" s="35"/>
      <c r="B419" s="36"/>
      <c r="C419" s="37"/>
      <c r="D419" s="239" t="s">
        <v>166</v>
      </c>
      <c r="E419" s="37"/>
      <c r="F419" s="240" t="s">
        <v>1004</v>
      </c>
      <c r="G419" s="37"/>
      <c r="H419" s="37"/>
      <c r="I419" s="241"/>
      <c r="J419" s="37"/>
      <c r="K419" s="37"/>
      <c r="L419" s="41"/>
      <c r="M419" s="242"/>
      <c r="N419" s="243"/>
      <c r="O419" s="89"/>
      <c r="P419" s="89"/>
      <c r="Q419" s="89"/>
      <c r="R419" s="89"/>
      <c r="S419" s="89"/>
      <c r="T419" s="90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T419" s="14" t="s">
        <v>166</v>
      </c>
      <c r="AU419" s="14" t="s">
        <v>92</v>
      </c>
    </row>
    <row r="420" s="2" customFormat="1" ht="16.5" customHeight="1">
      <c r="A420" s="35"/>
      <c r="B420" s="36"/>
      <c r="C420" s="244" t="s">
        <v>1006</v>
      </c>
      <c r="D420" s="244" t="s">
        <v>245</v>
      </c>
      <c r="E420" s="245" t="s">
        <v>1007</v>
      </c>
      <c r="F420" s="246" t="s">
        <v>1008</v>
      </c>
      <c r="G420" s="247" t="s">
        <v>1009</v>
      </c>
      <c r="H420" s="248">
        <v>0.0040000000000000001</v>
      </c>
      <c r="I420" s="249"/>
      <c r="J420" s="250">
        <f>ROUND(I420*H420,2)</f>
        <v>0</v>
      </c>
      <c r="K420" s="251"/>
      <c r="L420" s="252"/>
      <c r="M420" s="253" t="s">
        <v>1</v>
      </c>
      <c r="N420" s="254" t="s">
        <v>47</v>
      </c>
      <c r="O420" s="89"/>
      <c r="P420" s="235">
        <f>O420*H420</f>
        <v>0</v>
      </c>
      <c r="Q420" s="235">
        <v>0.00012999999999999999</v>
      </c>
      <c r="R420" s="235">
        <f>Q420*H420</f>
        <v>5.2E-07</v>
      </c>
      <c r="S420" s="235">
        <v>0</v>
      </c>
      <c r="T420" s="236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37" t="s">
        <v>968</v>
      </c>
      <c r="AT420" s="237" t="s">
        <v>245</v>
      </c>
      <c r="AU420" s="237" t="s">
        <v>92</v>
      </c>
      <c r="AY420" s="14" t="s">
        <v>156</v>
      </c>
      <c r="BE420" s="238">
        <f>IF(N420="základní",J420,0)</f>
        <v>0</v>
      </c>
      <c r="BF420" s="238">
        <f>IF(N420="snížená",J420,0)</f>
        <v>0</v>
      </c>
      <c r="BG420" s="238">
        <f>IF(N420="zákl. přenesená",J420,0)</f>
        <v>0</v>
      </c>
      <c r="BH420" s="238">
        <f>IF(N420="sníž. přenesená",J420,0)</f>
        <v>0</v>
      </c>
      <c r="BI420" s="238">
        <f>IF(N420="nulová",J420,0)</f>
        <v>0</v>
      </c>
      <c r="BJ420" s="14" t="s">
        <v>164</v>
      </c>
      <c r="BK420" s="238">
        <f>ROUND(I420*H420,2)</f>
        <v>0</v>
      </c>
      <c r="BL420" s="14" t="s">
        <v>968</v>
      </c>
      <c r="BM420" s="237" t="s">
        <v>1706</v>
      </c>
    </row>
    <row r="421" s="2" customFormat="1">
      <c r="A421" s="35"/>
      <c r="B421" s="36"/>
      <c r="C421" s="37"/>
      <c r="D421" s="239" t="s">
        <v>166</v>
      </c>
      <c r="E421" s="37"/>
      <c r="F421" s="240" t="s">
        <v>1008</v>
      </c>
      <c r="G421" s="37"/>
      <c r="H421" s="37"/>
      <c r="I421" s="241"/>
      <c r="J421" s="37"/>
      <c r="K421" s="37"/>
      <c r="L421" s="41"/>
      <c r="M421" s="242"/>
      <c r="N421" s="243"/>
      <c r="O421" s="89"/>
      <c r="P421" s="89"/>
      <c r="Q421" s="89"/>
      <c r="R421" s="89"/>
      <c r="S421" s="89"/>
      <c r="T421" s="90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166</v>
      </c>
      <c r="AU421" s="14" t="s">
        <v>92</v>
      </c>
    </row>
    <row r="422" s="2" customFormat="1" ht="24.15" customHeight="1">
      <c r="A422" s="35"/>
      <c r="B422" s="36"/>
      <c r="C422" s="244" t="s">
        <v>1011</v>
      </c>
      <c r="D422" s="244" t="s">
        <v>245</v>
      </c>
      <c r="E422" s="245" t="s">
        <v>1012</v>
      </c>
      <c r="F422" s="246" t="s">
        <v>1013</v>
      </c>
      <c r="G422" s="247" t="s">
        <v>1009</v>
      </c>
      <c r="H422" s="248">
        <v>0.0040000000000000001</v>
      </c>
      <c r="I422" s="249"/>
      <c r="J422" s="250">
        <f>ROUND(I422*H422,2)</f>
        <v>0</v>
      </c>
      <c r="K422" s="251"/>
      <c r="L422" s="252"/>
      <c r="M422" s="253" t="s">
        <v>1</v>
      </c>
      <c r="N422" s="254" t="s">
        <v>47</v>
      </c>
      <c r="O422" s="89"/>
      <c r="P422" s="235">
        <f>O422*H422</f>
        <v>0</v>
      </c>
      <c r="Q422" s="235">
        <v>0.00042999999999999999</v>
      </c>
      <c r="R422" s="235">
        <f>Q422*H422</f>
        <v>1.7200000000000001E-06</v>
      </c>
      <c r="S422" s="235">
        <v>0</v>
      </c>
      <c r="T422" s="236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37" t="s">
        <v>968</v>
      </c>
      <c r="AT422" s="237" t="s">
        <v>245</v>
      </c>
      <c r="AU422" s="237" t="s">
        <v>92</v>
      </c>
      <c r="AY422" s="14" t="s">
        <v>156</v>
      </c>
      <c r="BE422" s="238">
        <f>IF(N422="základní",J422,0)</f>
        <v>0</v>
      </c>
      <c r="BF422" s="238">
        <f>IF(N422="snížená",J422,0)</f>
        <v>0</v>
      </c>
      <c r="BG422" s="238">
        <f>IF(N422="zákl. přenesená",J422,0)</f>
        <v>0</v>
      </c>
      <c r="BH422" s="238">
        <f>IF(N422="sníž. přenesená",J422,0)</f>
        <v>0</v>
      </c>
      <c r="BI422" s="238">
        <f>IF(N422="nulová",J422,0)</f>
        <v>0</v>
      </c>
      <c r="BJ422" s="14" t="s">
        <v>164</v>
      </c>
      <c r="BK422" s="238">
        <f>ROUND(I422*H422,2)</f>
        <v>0</v>
      </c>
      <c r="BL422" s="14" t="s">
        <v>968</v>
      </c>
      <c r="BM422" s="237" t="s">
        <v>1707</v>
      </c>
    </row>
    <row r="423" s="2" customFormat="1">
      <c r="A423" s="35"/>
      <c r="B423" s="36"/>
      <c r="C423" s="37"/>
      <c r="D423" s="239" t="s">
        <v>166</v>
      </c>
      <c r="E423" s="37"/>
      <c r="F423" s="240" t="s">
        <v>1013</v>
      </c>
      <c r="G423" s="37"/>
      <c r="H423" s="37"/>
      <c r="I423" s="241"/>
      <c r="J423" s="37"/>
      <c r="K423" s="37"/>
      <c r="L423" s="41"/>
      <c r="M423" s="242"/>
      <c r="N423" s="243"/>
      <c r="O423" s="89"/>
      <c r="P423" s="89"/>
      <c r="Q423" s="89"/>
      <c r="R423" s="89"/>
      <c r="S423" s="89"/>
      <c r="T423" s="90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166</v>
      </c>
      <c r="AU423" s="14" t="s">
        <v>92</v>
      </c>
    </row>
    <row r="424" s="2" customFormat="1" ht="16.5" customHeight="1">
      <c r="A424" s="35"/>
      <c r="B424" s="36"/>
      <c r="C424" s="244" t="s">
        <v>1015</v>
      </c>
      <c r="D424" s="244" t="s">
        <v>245</v>
      </c>
      <c r="E424" s="245" t="s">
        <v>1016</v>
      </c>
      <c r="F424" s="246" t="s">
        <v>1017</v>
      </c>
      <c r="G424" s="247" t="s">
        <v>1009</v>
      </c>
      <c r="H424" s="248">
        <v>0.001</v>
      </c>
      <c r="I424" s="249"/>
      <c r="J424" s="250">
        <f>ROUND(I424*H424,2)</f>
        <v>0</v>
      </c>
      <c r="K424" s="251"/>
      <c r="L424" s="252"/>
      <c r="M424" s="253" t="s">
        <v>1</v>
      </c>
      <c r="N424" s="254" t="s">
        <v>47</v>
      </c>
      <c r="O424" s="89"/>
      <c r="P424" s="235">
        <f>O424*H424</f>
        <v>0</v>
      </c>
      <c r="Q424" s="235">
        <v>0.0035200000000000001</v>
      </c>
      <c r="R424" s="235">
        <f>Q424*H424</f>
        <v>3.5200000000000002E-06</v>
      </c>
      <c r="S424" s="235">
        <v>0</v>
      </c>
      <c r="T424" s="23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37" t="s">
        <v>968</v>
      </c>
      <c r="AT424" s="237" t="s">
        <v>245</v>
      </c>
      <c r="AU424" s="237" t="s">
        <v>92</v>
      </c>
      <c r="AY424" s="14" t="s">
        <v>156</v>
      </c>
      <c r="BE424" s="238">
        <f>IF(N424="základní",J424,0)</f>
        <v>0</v>
      </c>
      <c r="BF424" s="238">
        <f>IF(N424="snížená",J424,0)</f>
        <v>0</v>
      </c>
      <c r="BG424" s="238">
        <f>IF(N424="zákl. přenesená",J424,0)</f>
        <v>0</v>
      </c>
      <c r="BH424" s="238">
        <f>IF(N424="sníž. přenesená",J424,0)</f>
        <v>0</v>
      </c>
      <c r="BI424" s="238">
        <f>IF(N424="nulová",J424,0)</f>
        <v>0</v>
      </c>
      <c r="BJ424" s="14" t="s">
        <v>164</v>
      </c>
      <c r="BK424" s="238">
        <f>ROUND(I424*H424,2)</f>
        <v>0</v>
      </c>
      <c r="BL424" s="14" t="s">
        <v>968</v>
      </c>
      <c r="BM424" s="237" t="s">
        <v>1708</v>
      </c>
    </row>
    <row r="425" s="2" customFormat="1">
      <c r="A425" s="35"/>
      <c r="B425" s="36"/>
      <c r="C425" s="37"/>
      <c r="D425" s="239" t="s">
        <v>166</v>
      </c>
      <c r="E425" s="37"/>
      <c r="F425" s="240" t="s">
        <v>1017</v>
      </c>
      <c r="G425" s="37"/>
      <c r="H425" s="37"/>
      <c r="I425" s="241"/>
      <c r="J425" s="37"/>
      <c r="K425" s="37"/>
      <c r="L425" s="41"/>
      <c r="M425" s="242"/>
      <c r="N425" s="243"/>
      <c r="O425" s="89"/>
      <c r="P425" s="89"/>
      <c r="Q425" s="89"/>
      <c r="R425" s="89"/>
      <c r="S425" s="89"/>
      <c r="T425" s="90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4" t="s">
        <v>166</v>
      </c>
      <c r="AU425" s="14" t="s">
        <v>92</v>
      </c>
    </row>
    <row r="426" s="2" customFormat="1" ht="24.15" customHeight="1">
      <c r="A426" s="35"/>
      <c r="B426" s="36"/>
      <c r="C426" s="225" t="s">
        <v>1019</v>
      </c>
      <c r="D426" s="225" t="s">
        <v>159</v>
      </c>
      <c r="E426" s="226" t="s">
        <v>1020</v>
      </c>
      <c r="F426" s="227" t="s">
        <v>1021</v>
      </c>
      <c r="G426" s="228" t="s">
        <v>182</v>
      </c>
      <c r="H426" s="229">
        <v>90</v>
      </c>
      <c r="I426" s="230"/>
      <c r="J426" s="231">
        <f>ROUND(I426*H426,2)</f>
        <v>0</v>
      </c>
      <c r="K426" s="232"/>
      <c r="L426" s="41"/>
      <c r="M426" s="233" t="s">
        <v>1</v>
      </c>
      <c r="N426" s="234" t="s">
        <v>47</v>
      </c>
      <c r="O426" s="89"/>
      <c r="P426" s="235">
        <f>O426*H426</f>
        <v>0</v>
      </c>
      <c r="Q426" s="235">
        <v>0.00014999999999999999</v>
      </c>
      <c r="R426" s="235">
        <f>Q426*H426</f>
        <v>0.013499999999999998</v>
      </c>
      <c r="S426" s="235">
        <v>0</v>
      </c>
      <c r="T426" s="236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37" t="s">
        <v>439</v>
      </c>
      <c r="AT426" s="237" t="s">
        <v>159</v>
      </c>
      <c r="AU426" s="237" t="s">
        <v>92</v>
      </c>
      <c r="AY426" s="14" t="s">
        <v>156</v>
      </c>
      <c r="BE426" s="238">
        <f>IF(N426="základní",J426,0)</f>
        <v>0</v>
      </c>
      <c r="BF426" s="238">
        <f>IF(N426="snížená",J426,0)</f>
        <v>0</v>
      </c>
      <c r="BG426" s="238">
        <f>IF(N426="zákl. přenesená",J426,0)</f>
        <v>0</v>
      </c>
      <c r="BH426" s="238">
        <f>IF(N426="sníž. přenesená",J426,0)</f>
        <v>0</v>
      </c>
      <c r="BI426" s="238">
        <f>IF(N426="nulová",J426,0)</f>
        <v>0</v>
      </c>
      <c r="BJ426" s="14" t="s">
        <v>164</v>
      </c>
      <c r="BK426" s="238">
        <f>ROUND(I426*H426,2)</f>
        <v>0</v>
      </c>
      <c r="BL426" s="14" t="s">
        <v>439</v>
      </c>
      <c r="BM426" s="237" t="s">
        <v>1709</v>
      </c>
    </row>
    <row r="427" s="2" customFormat="1">
      <c r="A427" s="35"/>
      <c r="B427" s="36"/>
      <c r="C427" s="37"/>
      <c r="D427" s="239" t="s">
        <v>166</v>
      </c>
      <c r="E427" s="37"/>
      <c r="F427" s="240" t="s">
        <v>1021</v>
      </c>
      <c r="G427" s="37"/>
      <c r="H427" s="37"/>
      <c r="I427" s="241"/>
      <c r="J427" s="37"/>
      <c r="K427" s="37"/>
      <c r="L427" s="41"/>
      <c r="M427" s="242"/>
      <c r="N427" s="243"/>
      <c r="O427" s="89"/>
      <c r="P427" s="89"/>
      <c r="Q427" s="89"/>
      <c r="R427" s="89"/>
      <c r="S427" s="89"/>
      <c r="T427" s="90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166</v>
      </c>
      <c r="AU427" s="14" t="s">
        <v>92</v>
      </c>
    </row>
    <row r="428" s="2" customFormat="1" ht="24.15" customHeight="1">
      <c r="A428" s="35"/>
      <c r="B428" s="36"/>
      <c r="C428" s="225" t="s">
        <v>1023</v>
      </c>
      <c r="D428" s="225" t="s">
        <v>159</v>
      </c>
      <c r="E428" s="226" t="s">
        <v>1024</v>
      </c>
      <c r="F428" s="227" t="s">
        <v>1025</v>
      </c>
      <c r="G428" s="228" t="s">
        <v>182</v>
      </c>
      <c r="H428" s="229">
        <v>15</v>
      </c>
      <c r="I428" s="230"/>
      <c r="J428" s="231">
        <f>ROUND(I428*H428,2)</f>
        <v>0</v>
      </c>
      <c r="K428" s="232"/>
      <c r="L428" s="41"/>
      <c r="M428" s="233" t="s">
        <v>1</v>
      </c>
      <c r="N428" s="234" t="s">
        <v>47</v>
      </c>
      <c r="O428" s="89"/>
      <c r="P428" s="235">
        <f>O428*H428</f>
        <v>0</v>
      </c>
      <c r="Q428" s="235">
        <v>0.00035</v>
      </c>
      <c r="R428" s="235">
        <f>Q428*H428</f>
        <v>0.0052500000000000003</v>
      </c>
      <c r="S428" s="235">
        <v>0</v>
      </c>
      <c r="T428" s="23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37" t="s">
        <v>439</v>
      </c>
      <c r="AT428" s="237" t="s">
        <v>159</v>
      </c>
      <c r="AU428" s="237" t="s">
        <v>92</v>
      </c>
      <c r="AY428" s="14" t="s">
        <v>156</v>
      </c>
      <c r="BE428" s="238">
        <f>IF(N428="základní",J428,0)</f>
        <v>0</v>
      </c>
      <c r="BF428" s="238">
        <f>IF(N428="snížená",J428,0)</f>
        <v>0</v>
      </c>
      <c r="BG428" s="238">
        <f>IF(N428="zákl. přenesená",J428,0)</f>
        <v>0</v>
      </c>
      <c r="BH428" s="238">
        <f>IF(N428="sníž. přenesená",J428,0)</f>
        <v>0</v>
      </c>
      <c r="BI428" s="238">
        <f>IF(N428="nulová",J428,0)</f>
        <v>0</v>
      </c>
      <c r="BJ428" s="14" t="s">
        <v>164</v>
      </c>
      <c r="BK428" s="238">
        <f>ROUND(I428*H428,2)</f>
        <v>0</v>
      </c>
      <c r="BL428" s="14" t="s">
        <v>439</v>
      </c>
      <c r="BM428" s="237" t="s">
        <v>1710</v>
      </c>
    </row>
    <row r="429" s="2" customFormat="1">
      <c r="A429" s="35"/>
      <c r="B429" s="36"/>
      <c r="C429" s="37"/>
      <c r="D429" s="239" t="s">
        <v>166</v>
      </c>
      <c r="E429" s="37"/>
      <c r="F429" s="240" t="s">
        <v>1025</v>
      </c>
      <c r="G429" s="37"/>
      <c r="H429" s="37"/>
      <c r="I429" s="241"/>
      <c r="J429" s="37"/>
      <c r="K429" s="37"/>
      <c r="L429" s="41"/>
      <c r="M429" s="242"/>
      <c r="N429" s="243"/>
      <c r="O429" s="89"/>
      <c r="P429" s="89"/>
      <c r="Q429" s="89"/>
      <c r="R429" s="89"/>
      <c r="S429" s="89"/>
      <c r="T429" s="90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166</v>
      </c>
      <c r="AU429" s="14" t="s">
        <v>92</v>
      </c>
    </row>
    <row r="430" s="2" customFormat="1" ht="33" customHeight="1">
      <c r="A430" s="35"/>
      <c r="B430" s="36"/>
      <c r="C430" s="225" t="s">
        <v>1027</v>
      </c>
      <c r="D430" s="225" t="s">
        <v>159</v>
      </c>
      <c r="E430" s="226" t="s">
        <v>1028</v>
      </c>
      <c r="F430" s="227" t="s">
        <v>1029</v>
      </c>
      <c r="G430" s="228" t="s">
        <v>182</v>
      </c>
      <c r="H430" s="229">
        <v>5</v>
      </c>
      <c r="I430" s="230"/>
      <c r="J430" s="231">
        <f>ROUND(I430*H430,2)</f>
        <v>0</v>
      </c>
      <c r="K430" s="232"/>
      <c r="L430" s="41"/>
      <c r="M430" s="233" t="s">
        <v>1</v>
      </c>
      <c r="N430" s="234" t="s">
        <v>47</v>
      </c>
      <c r="O430" s="89"/>
      <c r="P430" s="235">
        <f>O430*H430</f>
        <v>0</v>
      </c>
      <c r="Q430" s="235">
        <v>0.0017799999999999999</v>
      </c>
      <c r="R430" s="235">
        <f>Q430*H430</f>
        <v>0.0088999999999999999</v>
      </c>
      <c r="S430" s="235">
        <v>0</v>
      </c>
      <c r="T430" s="236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37" t="s">
        <v>439</v>
      </c>
      <c r="AT430" s="237" t="s">
        <v>159</v>
      </c>
      <c r="AU430" s="237" t="s">
        <v>92</v>
      </c>
      <c r="AY430" s="14" t="s">
        <v>156</v>
      </c>
      <c r="BE430" s="238">
        <f>IF(N430="základní",J430,0)</f>
        <v>0</v>
      </c>
      <c r="BF430" s="238">
        <f>IF(N430="snížená",J430,0)</f>
        <v>0</v>
      </c>
      <c r="BG430" s="238">
        <f>IF(N430="zákl. přenesená",J430,0)</f>
        <v>0</v>
      </c>
      <c r="BH430" s="238">
        <f>IF(N430="sníž. přenesená",J430,0)</f>
        <v>0</v>
      </c>
      <c r="BI430" s="238">
        <f>IF(N430="nulová",J430,0)</f>
        <v>0</v>
      </c>
      <c r="BJ430" s="14" t="s">
        <v>164</v>
      </c>
      <c r="BK430" s="238">
        <f>ROUND(I430*H430,2)</f>
        <v>0</v>
      </c>
      <c r="BL430" s="14" t="s">
        <v>439</v>
      </c>
      <c r="BM430" s="237" t="s">
        <v>1711</v>
      </c>
    </row>
    <row r="431" s="2" customFormat="1">
      <c r="A431" s="35"/>
      <c r="B431" s="36"/>
      <c r="C431" s="37"/>
      <c r="D431" s="239" t="s">
        <v>166</v>
      </c>
      <c r="E431" s="37"/>
      <c r="F431" s="240" t="s">
        <v>1029</v>
      </c>
      <c r="G431" s="37"/>
      <c r="H431" s="37"/>
      <c r="I431" s="241"/>
      <c r="J431" s="37"/>
      <c r="K431" s="37"/>
      <c r="L431" s="41"/>
      <c r="M431" s="242"/>
      <c r="N431" s="243"/>
      <c r="O431" s="89"/>
      <c r="P431" s="89"/>
      <c r="Q431" s="89"/>
      <c r="R431" s="89"/>
      <c r="S431" s="89"/>
      <c r="T431" s="90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4" t="s">
        <v>166</v>
      </c>
      <c r="AU431" s="14" t="s">
        <v>92</v>
      </c>
    </row>
    <row r="432" s="2" customFormat="1" ht="24.15" customHeight="1">
      <c r="A432" s="35"/>
      <c r="B432" s="36"/>
      <c r="C432" s="225" t="s">
        <v>1031</v>
      </c>
      <c r="D432" s="225" t="s">
        <v>159</v>
      </c>
      <c r="E432" s="226" t="s">
        <v>1032</v>
      </c>
      <c r="F432" s="227" t="s">
        <v>1033</v>
      </c>
      <c r="G432" s="228" t="s">
        <v>283</v>
      </c>
      <c r="H432" s="229">
        <v>3</v>
      </c>
      <c r="I432" s="230"/>
      <c r="J432" s="231">
        <f>ROUND(I432*H432,2)</f>
        <v>0</v>
      </c>
      <c r="K432" s="232"/>
      <c r="L432" s="41"/>
      <c r="M432" s="233" t="s">
        <v>1</v>
      </c>
      <c r="N432" s="234" t="s">
        <v>47</v>
      </c>
      <c r="O432" s="89"/>
      <c r="P432" s="235">
        <f>O432*H432</f>
        <v>0</v>
      </c>
      <c r="Q432" s="235">
        <v>0</v>
      </c>
      <c r="R432" s="235">
        <f>Q432*H432</f>
        <v>0</v>
      </c>
      <c r="S432" s="235">
        <v>0.0040000000000000001</v>
      </c>
      <c r="T432" s="236">
        <f>S432*H432</f>
        <v>0.012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37" t="s">
        <v>439</v>
      </c>
      <c r="AT432" s="237" t="s">
        <v>159</v>
      </c>
      <c r="AU432" s="237" t="s">
        <v>92</v>
      </c>
      <c r="AY432" s="14" t="s">
        <v>156</v>
      </c>
      <c r="BE432" s="238">
        <f>IF(N432="základní",J432,0)</f>
        <v>0</v>
      </c>
      <c r="BF432" s="238">
        <f>IF(N432="snížená",J432,0)</f>
        <v>0</v>
      </c>
      <c r="BG432" s="238">
        <f>IF(N432="zákl. přenesená",J432,0)</f>
        <v>0</v>
      </c>
      <c r="BH432" s="238">
        <f>IF(N432="sníž. přenesená",J432,0)</f>
        <v>0</v>
      </c>
      <c r="BI432" s="238">
        <f>IF(N432="nulová",J432,0)</f>
        <v>0</v>
      </c>
      <c r="BJ432" s="14" t="s">
        <v>164</v>
      </c>
      <c r="BK432" s="238">
        <f>ROUND(I432*H432,2)</f>
        <v>0</v>
      </c>
      <c r="BL432" s="14" t="s">
        <v>439</v>
      </c>
      <c r="BM432" s="237" t="s">
        <v>1712</v>
      </c>
    </row>
    <row r="433" s="2" customFormat="1">
      <c r="A433" s="35"/>
      <c r="B433" s="36"/>
      <c r="C433" s="37"/>
      <c r="D433" s="239" t="s">
        <v>166</v>
      </c>
      <c r="E433" s="37"/>
      <c r="F433" s="240" t="s">
        <v>1033</v>
      </c>
      <c r="G433" s="37"/>
      <c r="H433" s="37"/>
      <c r="I433" s="241"/>
      <c r="J433" s="37"/>
      <c r="K433" s="37"/>
      <c r="L433" s="41"/>
      <c r="M433" s="242"/>
      <c r="N433" s="243"/>
      <c r="O433" s="89"/>
      <c r="P433" s="89"/>
      <c r="Q433" s="89"/>
      <c r="R433" s="89"/>
      <c r="S433" s="89"/>
      <c r="T433" s="90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166</v>
      </c>
      <c r="AU433" s="14" t="s">
        <v>92</v>
      </c>
    </row>
    <row r="434" s="2" customFormat="1" ht="33" customHeight="1">
      <c r="A434" s="35"/>
      <c r="B434" s="36"/>
      <c r="C434" s="225" t="s">
        <v>1035</v>
      </c>
      <c r="D434" s="225" t="s">
        <v>159</v>
      </c>
      <c r="E434" s="226" t="s">
        <v>1036</v>
      </c>
      <c r="F434" s="227" t="s">
        <v>1037</v>
      </c>
      <c r="G434" s="228" t="s">
        <v>283</v>
      </c>
      <c r="H434" s="229">
        <v>2</v>
      </c>
      <c r="I434" s="230"/>
      <c r="J434" s="231">
        <f>ROUND(I434*H434,2)</f>
        <v>0</v>
      </c>
      <c r="K434" s="232"/>
      <c r="L434" s="41"/>
      <c r="M434" s="233" t="s">
        <v>1</v>
      </c>
      <c r="N434" s="234" t="s">
        <v>47</v>
      </c>
      <c r="O434" s="89"/>
      <c r="P434" s="235">
        <f>O434*H434</f>
        <v>0</v>
      </c>
      <c r="Q434" s="235">
        <v>0</v>
      </c>
      <c r="R434" s="235">
        <f>Q434*H434</f>
        <v>0</v>
      </c>
      <c r="S434" s="235">
        <v>0.0080000000000000002</v>
      </c>
      <c r="T434" s="236">
        <f>S434*H434</f>
        <v>0.016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37" t="s">
        <v>439</v>
      </c>
      <c r="AT434" s="237" t="s">
        <v>159</v>
      </c>
      <c r="AU434" s="237" t="s">
        <v>92</v>
      </c>
      <c r="AY434" s="14" t="s">
        <v>156</v>
      </c>
      <c r="BE434" s="238">
        <f>IF(N434="základní",J434,0)</f>
        <v>0</v>
      </c>
      <c r="BF434" s="238">
        <f>IF(N434="snížená",J434,0)</f>
        <v>0</v>
      </c>
      <c r="BG434" s="238">
        <f>IF(N434="zákl. přenesená",J434,0)</f>
        <v>0</v>
      </c>
      <c r="BH434" s="238">
        <f>IF(N434="sníž. přenesená",J434,0)</f>
        <v>0</v>
      </c>
      <c r="BI434" s="238">
        <f>IF(N434="nulová",J434,0)</f>
        <v>0</v>
      </c>
      <c r="BJ434" s="14" t="s">
        <v>164</v>
      </c>
      <c r="BK434" s="238">
        <f>ROUND(I434*H434,2)</f>
        <v>0</v>
      </c>
      <c r="BL434" s="14" t="s">
        <v>439</v>
      </c>
      <c r="BM434" s="237" t="s">
        <v>1713</v>
      </c>
    </row>
    <row r="435" s="2" customFormat="1">
      <c r="A435" s="35"/>
      <c r="B435" s="36"/>
      <c r="C435" s="37"/>
      <c r="D435" s="239" t="s">
        <v>166</v>
      </c>
      <c r="E435" s="37"/>
      <c r="F435" s="240" t="s">
        <v>1037</v>
      </c>
      <c r="G435" s="37"/>
      <c r="H435" s="37"/>
      <c r="I435" s="241"/>
      <c r="J435" s="37"/>
      <c r="K435" s="37"/>
      <c r="L435" s="41"/>
      <c r="M435" s="242"/>
      <c r="N435" s="243"/>
      <c r="O435" s="89"/>
      <c r="P435" s="89"/>
      <c r="Q435" s="89"/>
      <c r="R435" s="89"/>
      <c r="S435" s="89"/>
      <c r="T435" s="90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4" t="s">
        <v>166</v>
      </c>
      <c r="AU435" s="14" t="s">
        <v>92</v>
      </c>
    </row>
    <row r="436" s="2" customFormat="1" ht="33" customHeight="1">
      <c r="A436" s="35"/>
      <c r="B436" s="36"/>
      <c r="C436" s="225" t="s">
        <v>1039</v>
      </c>
      <c r="D436" s="225" t="s">
        <v>159</v>
      </c>
      <c r="E436" s="226" t="s">
        <v>1040</v>
      </c>
      <c r="F436" s="227" t="s">
        <v>1041</v>
      </c>
      <c r="G436" s="228" t="s">
        <v>283</v>
      </c>
      <c r="H436" s="229">
        <v>3</v>
      </c>
      <c r="I436" s="230"/>
      <c r="J436" s="231">
        <f>ROUND(I436*H436,2)</f>
        <v>0</v>
      </c>
      <c r="K436" s="232"/>
      <c r="L436" s="41"/>
      <c r="M436" s="233" t="s">
        <v>1</v>
      </c>
      <c r="N436" s="234" t="s">
        <v>47</v>
      </c>
      <c r="O436" s="89"/>
      <c r="P436" s="235">
        <f>O436*H436</f>
        <v>0</v>
      </c>
      <c r="Q436" s="235">
        <v>0</v>
      </c>
      <c r="R436" s="235">
        <f>Q436*H436</f>
        <v>0</v>
      </c>
      <c r="S436" s="235">
        <v>0.012</v>
      </c>
      <c r="T436" s="236">
        <f>S436*H436</f>
        <v>0.036000000000000004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37" t="s">
        <v>439</v>
      </c>
      <c r="AT436" s="237" t="s">
        <v>159</v>
      </c>
      <c r="AU436" s="237" t="s">
        <v>92</v>
      </c>
      <c r="AY436" s="14" t="s">
        <v>156</v>
      </c>
      <c r="BE436" s="238">
        <f>IF(N436="základní",J436,0)</f>
        <v>0</v>
      </c>
      <c r="BF436" s="238">
        <f>IF(N436="snížená",J436,0)</f>
        <v>0</v>
      </c>
      <c r="BG436" s="238">
        <f>IF(N436="zákl. přenesená",J436,0)</f>
        <v>0</v>
      </c>
      <c r="BH436" s="238">
        <f>IF(N436="sníž. přenesená",J436,0)</f>
        <v>0</v>
      </c>
      <c r="BI436" s="238">
        <f>IF(N436="nulová",J436,0)</f>
        <v>0</v>
      </c>
      <c r="BJ436" s="14" t="s">
        <v>164</v>
      </c>
      <c r="BK436" s="238">
        <f>ROUND(I436*H436,2)</f>
        <v>0</v>
      </c>
      <c r="BL436" s="14" t="s">
        <v>439</v>
      </c>
      <c r="BM436" s="237" t="s">
        <v>1714</v>
      </c>
    </row>
    <row r="437" s="2" customFormat="1">
      <c r="A437" s="35"/>
      <c r="B437" s="36"/>
      <c r="C437" s="37"/>
      <c r="D437" s="239" t="s">
        <v>166</v>
      </c>
      <c r="E437" s="37"/>
      <c r="F437" s="240" t="s">
        <v>1041</v>
      </c>
      <c r="G437" s="37"/>
      <c r="H437" s="37"/>
      <c r="I437" s="241"/>
      <c r="J437" s="37"/>
      <c r="K437" s="37"/>
      <c r="L437" s="41"/>
      <c r="M437" s="242"/>
      <c r="N437" s="243"/>
      <c r="O437" s="89"/>
      <c r="P437" s="89"/>
      <c r="Q437" s="89"/>
      <c r="R437" s="89"/>
      <c r="S437" s="89"/>
      <c r="T437" s="90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4" t="s">
        <v>166</v>
      </c>
      <c r="AU437" s="14" t="s">
        <v>92</v>
      </c>
    </row>
    <row r="438" s="2" customFormat="1" ht="33" customHeight="1">
      <c r="A438" s="35"/>
      <c r="B438" s="36"/>
      <c r="C438" s="225" t="s">
        <v>1043</v>
      </c>
      <c r="D438" s="225" t="s">
        <v>159</v>
      </c>
      <c r="E438" s="226" t="s">
        <v>1044</v>
      </c>
      <c r="F438" s="227" t="s">
        <v>1045</v>
      </c>
      <c r="G438" s="228" t="s">
        <v>283</v>
      </c>
      <c r="H438" s="229">
        <v>2</v>
      </c>
      <c r="I438" s="230"/>
      <c r="J438" s="231">
        <f>ROUND(I438*H438,2)</f>
        <v>0</v>
      </c>
      <c r="K438" s="232"/>
      <c r="L438" s="41"/>
      <c r="M438" s="233" t="s">
        <v>1</v>
      </c>
      <c r="N438" s="234" t="s">
        <v>47</v>
      </c>
      <c r="O438" s="89"/>
      <c r="P438" s="235">
        <f>O438*H438</f>
        <v>0</v>
      </c>
      <c r="Q438" s="235">
        <v>0</v>
      </c>
      <c r="R438" s="235">
        <f>Q438*H438</f>
        <v>0</v>
      </c>
      <c r="S438" s="235">
        <v>0.016</v>
      </c>
      <c r="T438" s="236">
        <f>S438*H438</f>
        <v>0.032000000000000001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37" t="s">
        <v>439</v>
      </c>
      <c r="AT438" s="237" t="s">
        <v>159</v>
      </c>
      <c r="AU438" s="237" t="s">
        <v>92</v>
      </c>
      <c r="AY438" s="14" t="s">
        <v>156</v>
      </c>
      <c r="BE438" s="238">
        <f>IF(N438="základní",J438,0)</f>
        <v>0</v>
      </c>
      <c r="BF438" s="238">
        <f>IF(N438="snížená",J438,0)</f>
        <v>0</v>
      </c>
      <c r="BG438" s="238">
        <f>IF(N438="zákl. přenesená",J438,0)</f>
        <v>0</v>
      </c>
      <c r="BH438" s="238">
        <f>IF(N438="sníž. přenesená",J438,0)</f>
        <v>0</v>
      </c>
      <c r="BI438" s="238">
        <f>IF(N438="nulová",J438,0)</f>
        <v>0</v>
      </c>
      <c r="BJ438" s="14" t="s">
        <v>164</v>
      </c>
      <c r="BK438" s="238">
        <f>ROUND(I438*H438,2)</f>
        <v>0</v>
      </c>
      <c r="BL438" s="14" t="s">
        <v>439</v>
      </c>
      <c r="BM438" s="237" t="s">
        <v>1715</v>
      </c>
    </row>
    <row r="439" s="2" customFormat="1">
      <c r="A439" s="35"/>
      <c r="B439" s="36"/>
      <c r="C439" s="37"/>
      <c r="D439" s="239" t="s">
        <v>166</v>
      </c>
      <c r="E439" s="37"/>
      <c r="F439" s="240" t="s">
        <v>1045</v>
      </c>
      <c r="G439" s="37"/>
      <c r="H439" s="37"/>
      <c r="I439" s="241"/>
      <c r="J439" s="37"/>
      <c r="K439" s="37"/>
      <c r="L439" s="41"/>
      <c r="M439" s="242"/>
      <c r="N439" s="243"/>
      <c r="O439" s="89"/>
      <c r="P439" s="89"/>
      <c r="Q439" s="89"/>
      <c r="R439" s="89"/>
      <c r="S439" s="89"/>
      <c r="T439" s="90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166</v>
      </c>
      <c r="AU439" s="14" t="s">
        <v>92</v>
      </c>
    </row>
    <row r="440" s="2" customFormat="1" ht="33" customHeight="1">
      <c r="A440" s="35"/>
      <c r="B440" s="36"/>
      <c r="C440" s="225" t="s">
        <v>1047</v>
      </c>
      <c r="D440" s="225" t="s">
        <v>159</v>
      </c>
      <c r="E440" s="226" t="s">
        <v>1048</v>
      </c>
      <c r="F440" s="227" t="s">
        <v>1049</v>
      </c>
      <c r="G440" s="228" t="s">
        <v>283</v>
      </c>
      <c r="H440" s="229">
        <v>35</v>
      </c>
      <c r="I440" s="230"/>
      <c r="J440" s="231">
        <f>ROUND(I440*H440,2)</f>
        <v>0</v>
      </c>
      <c r="K440" s="232"/>
      <c r="L440" s="41"/>
      <c r="M440" s="233" t="s">
        <v>1</v>
      </c>
      <c r="N440" s="234" t="s">
        <v>47</v>
      </c>
      <c r="O440" s="89"/>
      <c r="P440" s="235">
        <f>O440*H440</f>
        <v>0</v>
      </c>
      <c r="Q440" s="235">
        <v>0</v>
      </c>
      <c r="R440" s="235">
        <f>Q440*H440</f>
        <v>0</v>
      </c>
      <c r="S440" s="235">
        <v>3.0000000000000001E-05</v>
      </c>
      <c r="T440" s="236">
        <f>S440*H440</f>
        <v>0.0010499999999999999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37" t="s">
        <v>439</v>
      </c>
      <c r="AT440" s="237" t="s">
        <v>159</v>
      </c>
      <c r="AU440" s="237" t="s">
        <v>92</v>
      </c>
      <c r="AY440" s="14" t="s">
        <v>156</v>
      </c>
      <c r="BE440" s="238">
        <f>IF(N440="základní",J440,0)</f>
        <v>0</v>
      </c>
      <c r="BF440" s="238">
        <f>IF(N440="snížená",J440,0)</f>
        <v>0</v>
      </c>
      <c r="BG440" s="238">
        <f>IF(N440="zákl. přenesená",J440,0)</f>
        <v>0</v>
      </c>
      <c r="BH440" s="238">
        <f>IF(N440="sníž. přenesená",J440,0)</f>
        <v>0</v>
      </c>
      <c r="BI440" s="238">
        <f>IF(N440="nulová",J440,0)</f>
        <v>0</v>
      </c>
      <c r="BJ440" s="14" t="s">
        <v>164</v>
      </c>
      <c r="BK440" s="238">
        <f>ROUND(I440*H440,2)</f>
        <v>0</v>
      </c>
      <c r="BL440" s="14" t="s">
        <v>439</v>
      </c>
      <c r="BM440" s="237" t="s">
        <v>1716</v>
      </c>
    </row>
    <row r="441" s="2" customFormat="1">
      <c r="A441" s="35"/>
      <c r="B441" s="36"/>
      <c r="C441" s="37"/>
      <c r="D441" s="239" t="s">
        <v>166</v>
      </c>
      <c r="E441" s="37"/>
      <c r="F441" s="240" t="s">
        <v>1049</v>
      </c>
      <c r="G441" s="37"/>
      <c r="H441" s="37"/>
      <c r="I441" s="241"/>
      <c r="J441" s="37"/>
      <c r="K441" s="37"/>
      <c r="L441" s="41"/>
      <c r="M441" s="242"/>
      <c r="N441" s="243"/>
      <c r="O441" s="89"/>
      <c r="P441" s="89"/>
      <c r="Q441" s="89"/>
      <c r="R441" s="89"/>
      <c r="S441" s="89"/>
      <c r="T441" s="90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4" t="s">
        <v>166</v>
      </c>
      <c r="AU441" s="14" t="s">
        <v>92</v>
      </c>
    </row>
    <row r="442" s="2" customFormat="1" ht="33" customHeight="1">
      <c r="A442" s="35"/>
      <c r="B442" s="36"/>
      <c r="C442" s="225" t="s">
        <v>1051</v>
      </c>
      <c r="D442" s="225" t="s">
        <v>159</v>
      </c>
      <c r="E442" s="226" t="s">
        <v>1052</v>
      </c>
      <c r="F442" s="227" t="s">
        <v>1053</v>
      </c>
      <c r="G442" s="228" t="s">
        <v>283</v>
      </c>
      <c r="H442" s="229">
        <v>2</v>
      </c>
      <c r="I442" s="230"/>
      <c r="J442" s="231">
        <f>ROUND(I442*H442,2)</f>
        <v>0</v>
      </c>
      <c r="K442" s="232"/>
      <c r="L442" s="41"/>
      <c r="M442" s="233" t="s">
        <v>1</v>
      </c>
      <c r="N442" s="234" t="s">
        <v>47</v>
      </c>
      <c r="O442" s="89"/>
      <c r="P442" s="235">
        <f>O442*H442</f>
        <v>0</v>
      </c>
      <c r="Q442" s="235">
        <v>0</v>
      </c>
      <c r="R442" s="235">
        <f>Q442*H442</f>
        <v>0</v>
      </c>
      <c r="S442" s="235">
        <v>0.002</v>
      </c>
      <c r="T442" s="236">
        <f>S442*H442</f>
        <v>0.0040000000000000001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37" t="s">
        <v>439</v>
      </c>
      <c r="AT442" s="237" t="s">
        <v>159</v>
      </c>
      <c r="AU442" s="237" t="s">
        <v>92</v>
      </c>
      <c r="AY442" s="14" t="s">
        <v>156</v>
      </c>
      <c r="BE442" s="238">
        <f>IF(N442="základní",J442,0)</f>
        <v>0</v>
      </c>
      <c r="BF442" s="238">
        <f>IF(N442="snížená",J442,0)</f>
        <v>0</v>
      </c>
      <c r="BG442" s="238">
        <f>IF(N442="zákl. přenesená",J442,0)</f>
        <v>0</v>
      </c>
      <c r="BH442" s="238">
        <f>IF(N442="sníž. přenesená",J442,0)</f>
        <v>0</v>
      </c>
      <c r="BI442" s="238">
        <f>IF(N442="nulová",J442,0)</f>
        <v>0</v>
      </c>
      <c r="BJ442" s="14" t="s">
        <v>164</v>
      </c>
      <c r="BK442" s="238">
        <f>ROUND(I442*H442,2)</f>
        <v>0</v>
      </c>
      <c r="BL442" s="14" t="s">
        <v>439</v>
      </c>
      <c r="BM442" s="237" t="s">
        <v>1717</v>
      </c>
    </row>
    <row r="443" s="2" customFormat="1">
      <c r="A443" s="35"/>
      <c r="B443" s="36"/>
      <c r="C443" s="37"/>
      <c r="D443" s="239" t="s">
        <v>166</v>
      </c>
      <c r="E443" s="37"/>
      <c r="F443" s="240" t="s">
        <v>1053</v>
      </c>
      <c r="G443" s="37"/>
      <c r="H443" s="37"/>
      <c r="I443" s="241"/>
      <c r="J443" s="37"/>
      <c r="K443" s="37"/>
      <c r="L443" s="41"/>
      <c r="M443" s="242"/>
      <c r="N443" s="243"/>
      <c r="O443" s="89"/>
      <c r="P443" s="89"/>
      <c r="Q443" s="89"/>
      <c r="R443" s="89"/>
      <c r="S443" s="89"/>
      <c r="T443" s="90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166</v>
      </c>
      <c r="AU443" s="14" t="s">
        <v>92</v>
      </c>
    </row>
    <row r="444" s="2" customFormat="1" ht="37.8" customHeight="1">
      <c r="A444" s="35"/>
      <c r="B444" s="36"/>
      <c r="C444" s="225" t="s">
        <v>1055</v>
      </c>
      <c r="D444" s="225" t="s">
        <v>159</v>
      </c>
      <c r="E444" s="226" t="s">
        <v>1056</v>
      </c>
      <c r="F444" s="227" t="s">
        <v>1057</v>
      </c>
      <c r="G444" s="228" t="s">
        <v>1058</v>
      </c>
      <c r="H444" s="229">
        <v>0.050000000000000003</v>
      </c>
      <c r="I444" s="230"/>
      <c r="J444" s="231">
        <f>ROUND(I444*H444,2)</f>
        <v>0</v>
      </c>
      <c r="K444" s="232"/>
      <c r="L444" s="41"/>
      <c r="M444" s="233" t="s">
        <v>1</v>
      </c>
      <c r="N444" s="234" t="s">
        <v>47</v>
      </c>
      <c r="O444" s="89"/>
      <c r="P444" s="235">
        <f>O444*H444</f>
        <v>0</v>
      </c>
      <c r="Q444" s="235">
        <v>0</v>
      </c>
      <c r="R444" s="235">
        <f>Q444*H444</f>
        <v>0</v>
      </c>
      <c r="S444" s="235">
        <v>1.8</v>
      </c>
      <c r="T444" s="236">
        <f>S444*H444</f>
        <v>0.090000000000000011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37" t="s">
        <v>439</v>
      </c>
      <c r="AT444" s="237" t="s">
        <v>159</v>
      </c>
      <c r="AU444" s="237" t="s">
        <v>92</v>
      </c>
      <c r="AY444" s="14" t="s">
        <v>156</v>
      </c>
      <c r="BE444" s="238">
        <f>IF(N444="základní",J444,0)</f>
        <v>0</v>
      </c>
      <c r="BF444" s="238">
        <f>IF(N444="snížená",J444,0)</f>
        <v>0</v>
      </c>
      <c r="BG444" s="238">
        <f>IF(N444="zákl. přenesená",J444,0)</f>
        <v>0</v>
      </c>
      <c r="BH444" s="238">
        <f>IF(N444="sníž. přenesená",J444,0)</f>
        <v>0</v>
      </c>
      <c r="BI444" s="238">
        <f>IF(N444="nulová",J444,0)</f>
        <v>0</v>
      </c>
      <c r="BJ444" s="14" t="s">
        <v>164</v>
      </c>
      <c r="BK444" s="238">
        <f>ROUND(I444*H444,2)</f>
        <v>0</v>
      </c>
      <c r="BL444" s="14" t="s">
        <v>439</v>
      </c>
      <c r="BM444" s="237" t="s">
        <v>1718</v>
      </c>
    </row>
    <row r="445" s="2" customFormat="1">
      <c r="A445" s="35"/>
      <c r="B445" s="36"/>
      <c r="C445" s="37"/>
      <c r="D445" s="239" t="s">
        <v>166</v>
      </c>
      <c r="E445" s="37"/>
      <c r="F445" s="240" t="s">
        <v>1057</v>
      </c>
      <c r="G445" s="37"/>
      <c r="H445" s="37"/>
      <c r="I445" s="241"/>
      <c r="J445" s="37"/>
      <c r="K445" s="37"/>
      <c r="L445" s="41"/>
      <c r="M445" s="242"/>
      <c r="N445" s="243"/>
      <c r="O445" s="89"/>
      <c r="P445" s="89"/>
      <c r="Q445" s="89"/>
      <c r="R445" s="89"/>
      <c r="S445" s="89"/>
      <c r="T445" s="90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166</v>
      </c>
      <c r="AU445" s="14" t="s">
        <v>92</v>
      </c>
    </row>
    <row r="446" s="2" customFormat="1" ht="24.15" customHeight="1">
      <c r="A446" s="35"/>
      <c r="B446" s="36"/>
      <c r="C446" s="225" t="s">
        <v>1060</v>
      </c>
      <c r="D446" s="225" t="s">
        <v>159</v>
      </c>
      <c r="E446" s="226" t="s">
        <v>1061</v>
      </c>
      <c r="F446" s="227" t="s">
        <v>1062</v>
      </c>
      <c r="G446" s="228" t="s">
        <v>182</v>
      </c>
      <c r="H446" s="229">
        <v>10</v>
      </c>
      <c r="I446" s="230"/>
      <c r="J446" s="231">
        <f>ROUND(I446*H446,2)</f>
        <v>0</v>
      </c>
      <c r="K446" s="232"/>
      <c r="L446" s="41"/>
      <c r="M446" s="233" t="s">
        <v>1</v>
      </c>
      <c r="N446" s="234" t="s">
        <v>47</v>
      </c>
      <c r="O446" s="89"/>
      <c r="P446" s="235">
        <f>O446*H446</f>
        <v>0</v>
      </c>
      <c r="Q446" s="235">
        <v>0</v>
      </c>
      <c r="R446" s="235">
        <f>Q446*H446</f>
        <v>0</v>
      </c>
      <c r="S446" s="235">
        <v>0.002</v>
      </c>
      <c r="T446" s="236">
        <f>S446*H446</f>
        <v>0.02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37" t="s">
        <v>439</v>
      </c>
      <c r="AT446" s="237" t="s">
        <v>159</v>
      </c>
      <c r="AU446" s="237" t="s">
        <v>92</v>
      </c>
      <c r="AY446" s="14" t="s">
        <v>156</v>
      </c>
      <c r="BE446" s="238">
        <f>IF(N446="základní",J446,0)</f>
        <v>0</v>
      </c>
      <c r="BF446" s="238">
        <f>IF(N446="snížená",J446,0)</f>
        <v>0</v>
      </c>
      <c r="BG446" s="238">
        <f>IF(N446="zákl. přenesená",J446,0)</f>
        <v>0</v>
      </c>
      <c r="BH446" s="238">
        <f>IF(N446="sníž. přenesená",J446,0)</f>
        <v>0</v>
      </c>
      <c r="BI446" s="238">
        <f>IF(N446="nulová",J446,0)</f>
        <v>0</v>
      </c>
      <c r="BJ446" s="14" t="s">
        <v>164</v>
      </c>
      <c r="BK446" s="238">
        <f>ROUND(I446*H446,2)</f>
        <v>0</v>
      </c>
      <c r="BL446" s="14" t="s">
        <v>439</v>
      </c>
      <c r="BM446" s="237" t="s">
        <v>1719</v>
      </c>
    </row>
    <row r="447" s="2" customFormat="1">
      <c r="A447" s="35"/>
      <c r="B447" s="36"/>
      <c r="C447" s="37"/>
      <c r="D447" s="239" t="s">
        <v>166</v>
      </c>
      <c r="E447" s="37"/>
      <c r="F447" s="240" t="s">
        <v>1062</v>
      </c>
      <c r="G447" s="37"/>
      <c r="H447" s="37"/>
      <c r="I447" s="241"/>
      <c r="J447" s="37"/>
      <c r="K447" s="37"/>
      <c r="L447" s="41"/>
      <c r="M447" s="242"/>
      <c r="N447" s="243"/>
      <c r="O447" s="89"/>
      <c r="P447" s="89"/>
      <c r="Q447" s="89"/>
      <c r="R447" s="89"/>
      <c r="S447" s="89"/>
      <c r="T447" s="90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4" t="s">
        <v>166</v>
      </c>
      <c r="AU447" s="14" t="s">
        <v>92</v>
      </c>
    </row>
    <row r="448" s="2" customFormat="1" ht="24.15" customHeight="1">
      <c r="A448" s="35"/>
      <c r="B448" s="36"/>
      <c r="C448" s="225" t="s">
        <v>1064</v>
      </c>
      <c r="D448" s="225" t="s">
        <v>159</v>
      </c>
      <c r="E448" s="226" t="s">
        <v>1065</v>
      </c>
      <c r="F448" s="227" t="s">
        <v>1066</v>
      </c>
      <c r="G448" s="228" t="s">
        <v>182</v>
      </c>
      <c r="H448" s="229">
        <v>90</v>
      </c>
      <c r="I448" s="230"/>
      <c r="J448" s="231">
        <f>ROUND(I448*H448,2)</f>
        <v>0</v>
      </c>
      <c r="K448" s="232"/>
      <c r="L448" s="41"/>
      <c r="M448" s="233" t="s">
        <v>1</v>
      </c>
      <c r="N448" s="234" t="s">
        <v>47</v>
      </c>
      <c r="O448" s="89"/>
      <c r="P448" s="235">
        <f>O448*H448</f>
        <v>0</v>
      </c>
      <c r="Q448" s="235">
        <v>0</v>
      </c>
      <c r="R448" s="235">
        <f>Q448*H448</f>
        <v>0</v>
      </c>
      <c r="S448" s="235">
        <v>0.002</v>
      </c>
      <c r="T448" s="236">
        <f>S448*H448</f>
        <v>0.17999999999999999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37" t="s">
        <v>439</v>
      </c>
      <c r="AT448" s="237" t="s">
        <v>159</v>
      </c>
      <c r="AU448" s="237" t="s">
        <v>92</v>
      </c>
      <c r="AY448" s="14" t="s">
        <v>156</v>
      </c>
      <c r="BE448" s="238">
        <f>IF(N448="základní",J448,0)</f>
        <v>0</v>
      </c>
      <c r="BF448" s="238">
        <f>IF(N448="snížená",J448,0)</f>
        <v>0</v>
      </c>
      <c r="BG448" s="238">
        <f>IF(N448="zákl. přenesená",J448,0)</f>
        <v>0</v>
      </c>
      <c r="BH448" s="238">
        <f>IF(N448="sníž. přenesená",J448,0)</f>
        <v>0</v>
      </c>
      <c r="BI448" s="238">
        <f>IF(N448="nulová",J448,0)</f>
        <v>0</v>
      </c>
      <c r="BJ448" s="14" t="s">
        <v>164</v>
      </c>
      <c r="BK448" s="238">
        <f>ROUND(I448*H448,2)</f>
        <v>0</v>
      </c>
      <c r="BL448" s="14" t="s">
        <v>439</v>
      </c>
      <c r="BM448" s="237" t="s">
        <v>1720</v>
      </c>
    </row>
    <row r="449" s="2" customFormat="1">
      <c r="A449" s="35"/>
      <c r="B449" s="36"/>
      <c r="C449" s="37"/>
      <c r="D449" s="239" t="s">
        <v>166</v>
      </c>
      <c r="E449" s="37"/>
      <c r="F449" s="240" t="s">
        <v>1066</v>
      </c>
      <c r="G449" s="37"/>
      <c r="H449" s="37"/>
      <c r="I449" s="241"/>
      <c r="J449" s="37"/>
      <c r="K449" s="37"/>
      <c r="L449" s="41"/>
      <c r="M449" s="242"/>
      <c r="N449" s="243"/>
      <c r="O449" s="89"/>
      <c r="P449" s="89"/>
      <c r="Q449" s="89"/>
      <c r="R449" s="89"/>
      <c r="S449" s="89"/>
      <c r="T449" s="90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4" t="s">
        <v>166</v>
      </c>
      <c r="AU449" s="14" t="s">
        <v>92</v>
      </c>
    </row>
    <row r="450" s="2" customFormat="1" ht="33" customHeight="1">
      <c r="A450" s="35"/>
      <c r="B450" s="36"/>
      <c r="C450" s="225" t="s">
        <v>1068</v>
      </c>
      <c r="D450" s="225" t="s">
        <v>159</v>
      </c>
      <c r="E450" s="226" t="s">
        <v>1069</v>
      </c>
      <c r="F450" s="227" t="s">
        <v>1070</v>
      </c>
      <c r="G450" s="228" t="s">
        <v>182</v>
      </c>
      <c r="H450" s="229">
        <v>15</v>
      </c>
      <c r="I450" s="230"/>
      <c r="J450" s="231">
        <f>ROUND(I450*H450,2)</f>
        <v>0</v>
      </c>
      <c r="K450" s="232"/>
      <c r="L450" s="41"/>
      <c r="M450" s="233" t="s">
        <v>1</v>
      </c>
      <c r="N450" s="234" t="s">
        <v>47</v>
      </c>
      <c r="O450" s="89"/>
      <c r="P450" s="235">
        <f>O450*H450</f>
        <v>0</v>
      </c>
      <c r="Q450" s="235">
        <v>0</v>
      </c>
      <c r="R450" s="235">
        <f>Q450*H450</f>
        <v>0</v>
      </c>
      <c r="S450" s="235">
        <v>0.0040000000000000001</v>
      </c>
      <c r="T450" s="236">
        <f>S450*H450</f>
        <v>0.059999999999999998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37" t="s">
        <v>439</v>
      </c>
      <c r="AT450" s="237" t="s">
        <v>159</v>
      </c>
      <c r="AU450" s="237" t="s">
        <v>92</v>
      </c>
      <c r="AY450" s="14" t="s">
        <v>156</v>
      </c>
      <c r="BE450" s="238">
        <f>IF(N450="základní",J450,0)</f>
        <v>0</v>
      </c>
      <c r="BF450" s="238">
        <f>IF(N450="snížená",J450,0)</f>
        <v>0</v>
      </c>
      <c r="BG450" s="238">
        <f>IF(N450="zákl. přenesená",J450,0)</f>
        <v>0</v>
      </c>
      <c r="BH450" s="238">
        <f>IF(N450="sníž. přenesená",J450,0)</f>
        <v>0</v>
      </c>
      <c r="BI450" s="238">
        <f>IF(N450="nulová",J450,0)</f>
        <v>0</v>
      </c>
      <c r="BJ450" s="14" t="s">
        <v>164</v>
      </c>
      <c r="BK450" s="238">
        <f>ROUND(I450*H450,2)</f>
        <v>0</v>
      </c>
      <c r="BL450" s="14" t="s">
        <v>439</v>
      </c>
      <c r="BM450" s="237" t="s">
        <v>1721</v>
      </c>
    </row>
    <row r="451" s="2" customFormat="1">
      <c r="A451" s="35"/>
      <c r="B451" s="36"/>
      <c r="C451" s="37"/>
      <c r="D451" s="239" t="s">
        <v>166</v>
      </c>
      <c r="E451" s="37"/>
      <c r="F451" s="240" t="s">
        <v>1070</v>
      </c>
      <c r="G451" s="37"/>
      <c r="H451" s="37"/>
      <c r="I451" s="241"/>
      <c r="J451" s="37"/>
      <c r="K451" s="37"/>
      <c r="L451" s="41"/>
      <c r="M451" s="242"/>
      <c r="N451" s="243"/>
      <c r="O451" s="89"/>
      <c r="P451" s="89"/>
      <c r="Q451" s="89"/>
      <c r="R451" s="89"/>
      <c r="S451" s="89"/>
      <c r="T451" s="90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166</v>
      </c>
      <c r="AU451" s="14" t="s">
        <v>92</v>
      </c>
    </row>
    <row r="452" s="2" customFormat="1" ht="33" customHeight="1">
      <c r="A452" s="35"/>
      <c r="B452" s="36"/>
      <c r="C452" s="225" t="s">
        <v>1072</v>
      </c>
      <c r="D452" s="225" t="s">
        <v>159</v>
      </c>
      <c r="E452" s="226" t="s">
        <v>1073</v>
      </c>
      <c r="F452" s="227" t="s">
        <v>1074</v>
      </c>
      <c r="G452" s="228" t="s">
        <v>182</v>
      </c>
      <c r="H452" s="229">
        <v>5</v>
      </c>
      <c r="I452" s="230"/>
      <c r="J452" s="231">
        <f>ROUND(I452*H452,2)</f>
        <v>0</v>
      </c>
      <c r="K452" s="232"/>
      <c r="L452" s="41"/>
      <c r="M452" s="233" t="s">
        <v>1</v>
      </c>
      <c r="N452" s="234" t="s">
        <v>47</v>
      </c>
      <c r="O452" s="89"/>
      <c r="P452" s="235">
        <f>O452*H452</f>
        <v>0</v>
      </c>
      <c r="Q452" s="235">
        <v>0</v>
      </c>
      <c r="R452" s="235">
        <f>Q452*H452</f>
        <v>0</v>
      </c>
      <c r="S452" s="235">
        <v>0.019</v>
      </c>
      <c r="T452" s="236">
        <f>S452*H452</f>
        <v>0.095000000000000001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37" t="s">
        <v>439</v>
      </c>
      <c r="AT452" s="237" t="s">
        <v>159</v>
      </c>
      <c r="AU452" s="237" t="s">
        <v>92</v>
      </c>
      <c r="AY452" s="14" t="s">
        <v>156</v>
      </c>
      <c r="BE452" s="238">
        <f>IF(N452="základní",J452,0)</f>
        <v>0</v>
      </c>
      <c r="BF452" s="238">
        <f>IF(N452="snížená",J452,0)</f>
        <v>0</v>
      </c>
      <c r="BG452" s="238">
        <f>IF(N452="zákl. přenesená",J452,0)</f>
        <v>0</v>
      </c>
      <c r="BH452" s="238">
        <f>IF(N452="sníž. přenesená",J452,0)</f>
        <v>0</v>
      </c>
      <c r="BI452" s="238">
        <f>IF(N452="nulová",J452,0)</f>
        <v>0</v>
      </c>
      <c r="BJ452" s="14" t="s">
        <v>164</v>
      </c>
      <c r="BK452" s="238">
        <f>ROUND(I452*H452,2)</f>
        <v>0</v>
      </c>
      <c r="BL452" s="14" t="s">
        <v>439</v>
      </c>
      <c r="BM452" s="237" t="s">
        <v>1722</v>
      </c>
    </row>
    <row r="453" s="2" customFormat="1">
      <c r="A453" s="35"/>
      <c r="B453" s="36"/>
      <c r="C453" s="37"/>
      <c r="D453" s="239" t="s">
        <v>166</v>
      </c>
      <c r="E453" s="37"/>
      <c r="F453" s="240" t="s">
        <v>1074</v>
      </c>
      <c r="G453" s="37"/>
      <c r="H453" s="37"/>
      <c r="I453" s="241"/>
      <c r="J453" s="37"/>
      <c r="K453" s="37"/>
      <c r="L453" s="41"/>
      <c r="M453" s="242"/>
      <c r="N453" s="243"/>
      <c r="O453" s="89"/>
      <c r="P453" s="89"/>
      <c r="Q453" s="89"/>
      <c r="R453" s="89"/>
      <c r="S453" s="89"/>
      <c r="T453" s="90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4" t="s">
        <v>166</v>
      </c>
      <c r="AU453" s="14" t="s">
        <v>92</v>
      </c>
    </row>
    <row r="454" s="12" customFormat="1" ht="25.92" customHeight="1">
      <c r="A454" s="12"/>
      <c r="B454" s="209"/>
      <c r="C454" s="210"/>
      <c r="D454" s="211" t="s">
        <v>78</v>
      </c>
      <c r="E454" s="212" t="s">
        <v>1076</v>
      </c>
      <c r="F454" s="212" t="s">
        <v>1077</v>
      </c>
      <c r="G454" s="210"/>
      <c r="H454" s="210"/>
      <c r="I454" s="213"/>
      <c r="J454" s="214">
        <f>BK454</f>
        <v>0</v>
      </c>
      <c r="K454" s="210"/>
      <c r="L454" s="215"/>
      <c r="M454" s="216"/>
      <c r="N454" s="217"/>
      <c r="O454" s="217"/>
      <c r="P454" s="218">
        <f>SUM(P455:P464)</f>
        <v>0</v>
      </c>
      <c r="Q454" s="217"/>
      <c r="R454" s="218">
        <f>SUM(R455:R464)</f>
        <v>0</v>
      </c>
      <c r="S454" s="217"/>
      <c r="T454" s="219">
        <f>SUM(T455:T464)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0" t="s">
        <v>163</v>
      </c>
      <c r="AT454" s="221" t="s">
        <v>78</v>
      </c>
      <c r="AU454" s="221" t="s">
        <v>79</v>
      </c>
      <c r="AY454" s="220" t="s">
        <v>156</v>
      </c>
      <c r="BK454" s="222">
        <f>SUM(BK455:BK464)</f>
        <v>0</v>
      </c>
    </row>
    <row r="455" s="2" customFormat="1" ht="16.5" customHeight="1">
      <c r="A455" s="35"/>
      <c r="B455" s="36"/>
      <c r="C455" s="225" t="s">
        <v>1078</v>
      </c>
      <c r="D455" s="225" t="s">
        <v>159</v>
      </c>
      <c r="E455" s="226" t="s">
        <v>1079</v>
      </c>
      <c r="F455" s="227" t="s">
        <v>1080</v>
      </c>
      <c r="G455" s="228" t="s">
        <v>1081</v>
      </c>
      <c r="H455" s="229">
        <v>4</v>
      </c>
      <c r="I455" s="230"/>
      <c r="J455" s="231">
        <f>ROUND(I455*H455,2)</f>
        <v>0</v>
      </c>
      <c r="K455" s="232"/>
      <c r="L455" s="41"/>
      <c r="M455" s="233" t="s">
        <v>1</v>
      </c>
      <c r="N455" s="234" t="s">
        <v>47</v>
      </c>
      <c r="O455" s="89"/>
      <c r="P455" s="235">
        <f>O455*H455</f>
        <v>0</v>
      </c>
      <c r="Q455" s="235">
        <v>0</v>
      </c>
      <c r="R455" s="235">
        <f>Q455*H455</f>
        <v>0</v>
      </c>
      <c r="S455" s="235">
        <v>0</v>
      </c>
      <c r="T455" s="236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37" t="s">
        <v>1082</v>
      </c>
      <c r="AT455" s="237" t="s">
        <v>159</v>
      </c>
      <c r="AU455" s="237" t="s">
        <v>86</v>
      </c>
      <c r="AY455" s="14" t="s">
        <v>156</v>
      </c>
      <c r="BE455" s="238">
        <f>IF(N455="základní",J455,0)</f>
        <v>0</v>
      </c>
      <c r="BF455" s="238">
        <f>IF(N455="snížená",J455,0)</f>
        <v>0</v>
      </c>
      <c r="BG455" s="238">
        <f>IF(N455="zákl. přenesená",J455,0)</f>
        <v>0</v>
      </c>
      <c r="BH455" s="238">
        <f>IF(N455="sníž. přenesená",J455,0)</f>
        <v>0</v>
      </c>
      <c r="BI455" s="238">
        <f>IF(N455="nulová",J455,0)</f>
        <v>0</v>
      </c>
      <c r="BJ455" s="14" t="s">
        <v>164</v>
      </c>
      <c r="BK455" s="238">
        <f>ROUND(I455*H455,2)</f>
        <v>0</v>
      </c>
      <c r="BL455" s="14" t="s">
        <v>1082</v>
      </c>
      <c r="BM455" s="237" t="s">
        <v>1723</v>
      </c>
    </row>
    <row r="456" s="2" customFormat="1">
      <c r="A456" s="35"/>
      <c r="B456" s="36"/>
      <c r="C456" s="37"/>
      <c r="D456" s="239" t="s">
        <v>166</v>
      </c>
      <c r="E456" s="37"/>
      <c r="F456" s="240" t="s">
        <v>1080</v>
      </c>
      <c r="G456" s="37"/>
      <c r="H456" s="37"/>
      <c r="I456" s="241"/>
      <c r="J456" s="37"/>
      <c r="K456" s="37"/>
      <c r="L456" s="41"/>
      <c r="M456" s="242"/>
      <c r="N456" s="243"/>
      <c r="O456" s="89"/>
      <c r="P456" s="89"/>
      <c r="Q456" s="89"/>
      <c r="R456" s="89"/>
      <c r="S456" s="89"/>
      <c r="T456" s="90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4" t="s">
        <v>166</v>
      </c>
      <c r="AU456" s="14" t="s">
        <v>86</v>
      </c>
    </row>
    <row r="457" s="2" customFormat="1" ht="16.5" customHeight="1">
      <c r="A457" s="35"/>
      <c r="B457" s="36"/>
      <c r="C457" s="225" t="s">
        <v>1084</v>
      </c>
      <c r="D457" s="225" t="s">
        <v>159</v>
      </c>
      <c r="E457" s="226" t="s">
        <v>1085</v>
      </c>
      <c r="F457" s="227" t="s">
        <v>1086</v>
      </c>
      <c r="G457" s="228" t="s">
        <v>1081</v>
      </c>
      <c r="H457" s="229">
        <v>6</v>
      </c>
      <c r="I457" s="230"/>
      <c r="J457" s="231">
        <f>ROUND(I457*H457,2)</f>
        <v>0</v>
      </c>
      <c r="K457" s="232"/>
      <c r="L457" s="41"/>
      <c r="M457" s="233" t="s">
        <v>1</v>
      </c>
      <c r="N457" s="234" t="s">
        <v>47</v>
      </c>
      <c r="O457" s="89"/>
      <c r="P457" s="235">
        <f>O457*H457</f>
        <v>0</v>
      </c>
      <c r="Q457" s="235">
        <v>0</v>
      </c>
      <c r="R457" s="235">
        <f>Q457*H457</f>
        <v>0</v>
      </c>
      <c r="S457" s="235">
        <v>0</v>
      </c>
      <c r="T457" s="236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37" t="s">
        <v>1082</v>
      </c>
      <c r="AT457" s="237" t="s">
        <v>159</v>
      </c>
      <c r="AU457" s="237" t="s">
        <v>86</v>
      </c>
      <c r="AY457" s="14" t="s">
        <v>156</v>
      </c>
      <c r="BE457" s="238">
        <f>IF(N457="základní",J457,0)</f>
        <v>0</v>
      </c>
      <c r="BF457" s="238">
        <f>IF(N457="snížená",J457,0)</f>
        <v>0</v>
      </c>
      <c r="BG457" s="238">
        <f>IF(N457="zákl. přenesená",J457,0)</f>
        <v>0</v>
      </c>
      <c r="BH457" s="238">
        <f>IF(N457="sníž. přenesená",J457,0)</f>
        <v>0</v>
      </c>
      <c r="BI457" s="238">
        <f>IF(N457="nulová",J457,0)</f>
        <v>0</v>
      </c>
      <c r="BJ457" s="14" t="s">
        <v>164</v>
      </c>
      <c r="BK457" s="238">
        <f>ROUND(I457*H457,2)</f>
        <v>0</v>
      </c>
      <c r="BL457" s="14" t="s">
        <v>1082</v>
      </c>
      <c r="BM457" s="237" t="s">
        <v>1724</v>
      </c>
    </row>
    <row r="458" s="2" customFormat="1">
      <c r="A458" s="35"/>
      <c r="B458" s="36"/>
      <c r="C458" s="37"/>
      <c r="D458" s="239" t="s">
        <v>166</v>
      </c>
      <c r="E458" s="37"/>
      <c r="F458" s="240" t="s">
        <v>1086</v>
      </c>
      <c r="G458" s="37"/>
      <c r="H458" s="37"/>
      <c r="I458" s="241"/>
      <c r="J458" s="37"/>
      <c r="K458" s="37"/>
      <c r="L458" s="41"/>
      <c r="M458" s="242"/>
      <c r="N458" s="243"/>
      <c r="O458" s="89"/>
      <c r="P458" s="89"/>
      <c r="Q458" s="89"/>
      <c r="R458" s="89"/>
      <c r="S458" s="89"/>
      <c r="T458" s="90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4" t="s">
        <v>166</v>
      </c>
      <c r="AU458" s="14" t="s">
        <v>86</v>
      </c>
    </row>
    <row r="459" s="2" customFormat="1">
      <c r="A459" s="35"/>
      <c r="B459" s="36"/>
      <c r="C459" s="37"/>
      <c r="D459" s="239" t="s">
        <v>577</v>
      </c>
      <c r="E459" s="37"/>
      <c r="F459" s="259" t="s">
        <v>1088</v>
      </c>
      <c r="G459" s="37"/>
      <c r="H459" s="37"/>
      <c r="I459" s="241"/>
      <c r="J459" s="37"/>
      <c r="K459" s="37"/>
      <c r="L459" s="41"/>
      <c r="M459" s="242"/>
      <c r="N459" s="243"/>
      <c r="O459" s="89"/>
      <c r="P459" s="89"/>
      <c r="Q459" s="89"/>
      <c r="R459" s="89"/>
      <c r="S459" s="89"/>
      <c r="T459" s="90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4" t="s">
        <v>577</v>
      </c>
      <c r="AU459" s="14" t="s">
        <v>86</v>
      </c>
    </row>
    <row r="460" s="2" customFormat="1" ht="16.5" customHeight="1">
      <c r="A460" s="35"/>
      <c r="B460" s="36"/>
      <c r="C460" s="225" t="s">
        <v>1089</v>
      </c>
      <c r="D460" s="225" t="s">
        <v>159</v>
      </c>
      <c r="E460" s="226" t="s">
        <v>1090</v>
      </c>
      <c r="F460" s="227" t="s">
        <v>1091</v>
      </c>
      <c r="G460" s="228" t="s">
        <v>1081</v>
      </c>
      <c r="H460" s="229">
        <v>10</v>
      </c>
      <c r="I460" s="230"/>
      <c r="J460" s="231">
        <f>ROUND(I460*H460,2)</f>
        <v>0</v>
      </c>
      <c r="K460" s="232"/>
      <c r="L460" s="41"/>
      <c r="M460" s="233" t="s">
        <v>1</v>
      </c>
      <c r="N460" s="234" t="s">
        <v>47</v>
      </c>
      <c r="O460" s="89"/>
      <c r="P460" s="235">
        <f>O460*H460</f>
        <v>0</v>
      </c>
      <c r="Q460" s="235">
        <v>0</v>
      </c>
      <c r="R460" s="235">
        <f>Q460*H460</f>
        <v>0</v>
      </c>
      <c r="S460" s="235">
        <v>0</v>
      </c>
      <c r="T460" s="236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37" t="s">
        <v>1082</v>
      </c>
      <c r="AT460" s="237" t="s">
        <v>159</v>
      </c>
      <c r="AU460" s="237" t="s">
        <v>86</v>
      </c>
      <c r="AY460" s="14" t="s">
        <v>156</v>
      </c>
      <c r="BE460" s="238">
        <f>IF(N460="základní",J460,0)</f>
        <v>0</v>
      </c>
      <c r="BF460" s="238">
        <f>IF(N460="snížená",J460,0)</f>
        <v>0</v>
      </c>
      <c r="BG460" s="238">
        <f>IF(N460="zákl. přenesená",J460,0)</f>
        <v>0</v>
      </c>
      <c r="BH460" s="238">
        <f>IF(N460="sníž. přenesená",J460,0)</f>
        <v>0</v>
      </c>
      <c r="BI460" s="238">
        <f>IF(N460="nulová",J460,0)</f>
        <v>0</v>
      </c>
      <c r="BJ460" s="14" t="s">
        <v>164</v>
      </c>
      <c r="BK460" s="238">
        <f>ROUND(I460*H460,2)</f>
        <v>0</v>
      </c>
      <c r="BL460" s="14" t="s">
        <v>1082</v>
      </c>
      <c r="BM460" s="237" t="s">
        <v>1725</v>
      </c>
    </row>
    <row r="461" s="2" customFormat="1">
      <c r="A461" s="35"/>
      <c r="B461" s="36"/>
      <c r="C461" s="37"/>
      <c r="D461" s="239" t="s">
        <v>166</v>
      </c>
      <c r="E461" s="37"/>
      <c r="F461" s="240" t="s">
        <v>1091</v>
      </c>
      <c r="G461" s="37"/>
      <c r="H461" s="37"/>
      <c r="I461" s="241"/>
      <c r="J461" s="37"/>
      <c r="K461" s="37"/>
      <c r="L461" s="41"/>
      <c r="M461" s="242"/>
      <c r="N461" s="243"/>
      <c r="O461" s="89"/>
      <c r="P461" s="89"/>
      <c r="Q461" s="89"/>
      <c r="R461" s="89"/>
      <c r="S461" s="89"/>
      <c r="T461" s="90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4" t="s">
        <v>166</v>
      </c>
      <c r="AU461" s="14" t="s">
        <v>86</v>
      </c>
    </row>
    <row r="462" s="2" customFormat="1">
      <c r="A462" s="35"/>
      <c r="B462" s="36"/>
      <c r="C462" s="37"/>
      <c r="D462" s="239" t="s">
        <v>577</v>
      </c>
      <c r="E462" s="37"/>
      <c r="F462" s="259" t="s">
        <v>1093</v>
      </c>
      <c r="G462" s="37"/>
      <c r="H462" s="37"/>
      <c r="I462" s="241"/>
      <c r="J462" s="37"/>
      <c r="K462" s="37"/>
      <c r="L462" s="41"/>
      <c r="M462" s="242"/>
      <c r="N462" s="243"/>
      <c r="O462" s="89"/>
      <c r="P462" s="89"/>
      <c r="Q462" s="89"/>
      <c r="R462" s="89"/>
      <c r="S462" s="89"/>
      <c r="T462" s="90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4" t="s">
        <v>577</v>
      </c>
      <c r="AU462" s="14" t="s">
        <v>86</v>
      </c>
    </row>
    <row r="463" s="2" customFormat="1" ht="21.75" customHeight="1">
      <c r="A463" s="35"/>
      <c r="B463" s="36"/>
      <c r="C463" s="225" t="s">
        <v>1094</v>
      </c>
      <c r="D463" s="225" t="s">
        <v>159</v>
      </c>
      <c r="E463" s="226" t="s">
        <v>1095</v>
      </c>
      <c r="F463" s="227" t="s">
        <v>1096</v>
      </c>
      <c r="G463" s="228" t="s">
        <v>1081</v>
      </c>
      <c r="H463" s="229">
        <v>3</v>
      </c>
      <c r="I463" s="230"/>
      <c r="J463" s="231">
        <f>ROUND(I463*H463,2)</f>
        <v>0</v>
      </c>
      <c r="K463" s="232"/>
      <c r="L463" s="41"/>
      <c r="M463" s="233" t="s">
        <v>1</v>
      </c>
      <c r="N463" s="234" t="s">
        <v>47</v>
      </c>
      <c r="O463" s="89"/>
      <c r="P463" s="235">
        <f>O463*H463</f>
        <v>0</v>
      </c>
      <c r="Q463" s="235">
        <v>0</v>
      </c>
      <c r="R463" s="235">
        <f>Q463*H463</f>
        <v>0</v>
      </c>
      <c r="S463" s="235">
        <v>0</v>
      </c>
      <c r="T463" s="236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37" t="s">
        <v>1082</v>
      </c>
      <c r="AT463" s="237" t="s">
        <v>159</v>
      </c>
      <c r="AU463" s="237" t="s">
        <v>86</v>
      </c>
      <c r="AY463" s="14" t="s">
        <v>156</v>
      </c>
      <c r="BE463" s="238">
        <f>IF(N463="základní",J463,0)</f>
        <v>0</v>
      </c>
      <c r="BF463" s="238">
        <f>IF(N463="snížená",J463,0)</f>
        <v>0</v>
      </c>
      <c r="BG463" s="238">
        <f>IF(N463="zákl. přenesená",J463,0)</f>
        <v>0</v>
      </c>
      <c r="BH463" s="238">
        <f>IF(N463="sníž. přenesená",J463,0)</f>
        <v>0</v>
      </c>
      <c r="BI463" s="238">
        <f>IF(N463="nulová",J463,0)</f>
        <v>0</v>
      </c>
      <c r="BJ463" s="14" t="s">
        <v>164</v>
      </c>
      <c r="BK463" s="238">
        <f>ROUND(I463*H463,2)</f>
        <v>0</v>
      </c>
      <c r="BL463" s="14" t="s">
        <v>1082</v>
      </c>
      <c r="BM463" s="237" t="s">
        <v>1726</v>
      </c>
    </row>
    <row r="464" s="2" customFormat="1">
      <c r="A464" s="35"/>
      <c r="B464" s="36"/>
      <c r="C464" s="37"/>
      <c r="D464" s="239" t="s">
        <v>166</v>
      </c>
      <c r="E464" s="37"/>
      <c r="F464" s="240" t="s">
        <v>1096</v>
      </c>
      <c r="G464" s="37"/>
      <c r="H464" s="37"/>
      <c r="I464" s="241"/>
      <c r="J464" s="37"/>
      <c r="K464" s="37"/>
      <c r="L464" s="41"/>
      <c r="M464" s="255"/>
      <c r="N464" s="256"/>
      <c r="O464" s="257"/>
      <c r="P464" s="257"/>
      <c r="Q464" s="257"/>
      <c r="R464" s="257"/>
      <c r="S464" s="257"/>
      <c r="T464" s="258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4" t="s">
        <v>166</v>
      </c>
      <c r="AU464" s="14" t="s">
        <v>86</v>
      </c>
    </row>
    <row r="465" s="2" customFormat="1" ht="6.96" customHeight="1">
      <c r="A465" s="35"/>
      <c r="B465" s="64"/>
      <c r="C465" s="65"/>
      <c r="D465" s="65"/>
      <c r="E465" s="65"/>
      <c r="F465" s="65"/>
      <c r="G465" s="65"/>
      <c r="H465" s="65"/>
      <c r="I465" s="65"/>
      <c r="J465" s="65"/>
      <c r="K465" s="65"/>
      <c r="L465" s="41"/>
      <c r="M465" s="35"/>
      <c r="O465" s="35"/>
      <c r="P465" s="35"/>
      <c r="Q465" s="35"/>
      <c r="R465" s="35"/>
      <c r="S465" s="35"/>
      <c r="T465" s="35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</row>
  </sheetData>
  <sheetProtection sheet="1" autoFilter="0" formatColumns="0" formatRows="0" objects="1" scenarios="1" spinCount="100000" saltValue="HnP5ztP4/335g+j0cFMEOuQ5llDnmRQVSie/Sb/7MhDmCNV4UoKboElMrFfU6zr8QGwjtG0kY+/ao9SNIqi0ag==" hashValue="UHi7+ptnXLELYQ+zysAwOQBCu09Sw51JnV9kVtB5KlERaQOQ0UX9Ulmbk0HuJhdUBweFVWle177FRLtAY82eqA==" algorithmName="SHA-512" password="CC35"/>
  <autoFilter ref="C124:K4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7"/>
      <c r="AT3" s="14" t="s">
        <v>86</v>
      </c>
    </row>
    <row r="4" s="1" customFormat="1" ht="24.96" customHeight="1">
      <c r="B4" s="17"/>
      <c r="D4" s="146" t="s">
        <v>118</v>
      </c>
      <c r="L4" s="17"/>
      <c r="M4" s="147" t="s">
        <v>10</v>
      </c>
      <c r="AT4" s="14" t="s">
        <v>36</v>
      </c>
    </row>
    <row r="5" s="1" customFormat="1" ht="6.96" customHeight="1">
      <c r="B5" s="17"/>
      <c r="L5" s="17"/>
    </row>
    <row r="6" s="1" customFormat="1" ht="12" customHeight="1">
      <c r="B6" s="17"/>
      <c r="D6" s="148" t="s">
        <v>16</v>
      </c>
      <c r="L6" s="17"/>
    </row>
    <row r="7" s="1" customFormat="1" ht="16.5" customHeight="1">
      <c r="B7" s="17"/>
      <c r="E7" s="149" t="str">
        <f>'Rekapitulace stavby'!K6</f>
        <v>Běšiny ON - oprava bytové části</v>
      </c>
      <c r="F7" s="148"/>
      <c r="G7" s="148"/>
      <c r="H7" s="148"/>
      <c r="L7" s="17"/>
    </row>
    <row r="8" s="1" customFormat="1" ht="12" customHeight="1">
      <c r="B8" s="17"/>
      <c r="D8" s="148" t="s">
        <v>119</v>
      </c>
      <c r="L8" s="17"/>
    </row>
    <row r="9" s="2" customFormat="1" ht="16.5" customHeight="1">
      <c r="A9" s="35"/>
      <c r="B9" s="41"/>
      <c r="C9" s="35"/>
      <c r="D9" s="35"/>
      <c r="E9" s="149" t="s">
        <v>1483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8" t="s">
        <v>121</v>
      </c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0" t="s">
        <v>1098</v>
      </c>
      <c r="F11" s="35"/>
      <c r="G11" s="35"/>
      <c r="H11" s="35"/>
      <c r="I11" s="35"/>
      <c r="J11" s="35"/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8" t="s">
        <v>18</v>
      </c>
      <c r="E13" s="35"/>
      <c r="F13" s="139" t="s">
        <v>1</v>
      </c>
      <c r="G13" s="35"/>
      <c r="H13" s="35"/>
      <c r="I13" s="148" t="s">
        <v>19</v>
      </c>
      <c r="J13" s="139" t="s">
        <v>1</v>
      </c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8" t="s">
        <v>20</v>
      </c>
      <c r="E14" s="35"/>
      <c r="F14" s="139" t="s">
        <v>21</v>
      </c>
      <c r="G14" s="35"/>
      <c r="H14" s="35"/>
      <c r="I14" s="148" t="s">
        <v>22</v>
      </c>
      <c r="J14" s="151" t="str">
        <f>'Rekapitulace stavby'!AN8</f>
        <v>30. 9. 2023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8" t="s">
        <v>24</v>
      </c>
      <c r="E16" s="35"/>
      <c r="F16" s="35"/>
      <c r="G16" s="35"/>
      <c r="H16" s="35"/>
      <c r="I16" s="148" t="s">
        <v>25</v>
      </c>
      <c r="J16" s="139" t="s">
        <v>26</v>
      </c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9" t="s">
        <v>27</v>
      </c>
      <c r="F17" s="35"/>
      <c r="G17" s="35"/>
      <c r="H17" s="35"/>
      <c r="I17" s="148" t="s">
        <v>28</v>
      </c>
      <c r="J17" s="139" t="s">
        <v>29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8" t="s">
        <v>30</v>
      </c>
      <c r="E19" s="35"/>
      <c r="F19" s="35"/>
      <c r="G19" s="35"/>
      <c r="H19" s="35"/>
      <c r="I19" s="148" t="s">
        <v>25</v>
      </c>
      <c r="J19" s="30" t="str">
        <f>'Rekapitulace stavby'!AN13</f>
        <v>Vyplň údaj</v>
      </c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9"/>
      <c r="G20" s="139"/>
      <c r="H20" s="139"/>
      <c r="I20" s="148" t="s">
        <v>28</v>
      </c>
      <c r="J20" s="30" t="str">
        <f>'Rekapitulace stavby'!AN14</f>
        <v>Vyplň údaj</v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8" t="s">
        <v>32</v>
      </c>
      <c r="E22" s="35"/>
      <c r="F22" s="35"/>
      <c r="G22" s="35"/>
      <c r="H22" s="35"/>
      <c r="I22" s="148" t="s">
        <v>25</v>
      </c>
      <c r="J22" s="139" t="s">
        <v>33</v>
      </c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9" t="s">
        <v>34</v>
      </c>
      <c r="F23" s="35"/>
      <c r="G23" s="35"/>
      <c r="H23" s="35"/>
      <c r="I23" s="148" t="s">
        <v>28</v>
      </c>
      <c r="J23" s="139" t="s">
        <v>35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8" t="s">
        <v>37</v>
      </c>
      <c r="E25" s="35"/>
      <c r="F25" s="35"/>
      <c r="G25" s="35"/>
      <c r="H25" s="35"/>
      <c r="I25" s="148" t="s">
        <v>25</v>
      </c>
      <c r="J25" s="139" t="s">
        <v>33</v>
      </c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9" t="s">
        <v>34</v>
      </c>
      <c r="F26" s="35"/>
      <c r="G26" s="35"/>
      <c r="H26" s="35"/>
      <c r="I26" s="148" t="s">
        <v>28</v>
      </c>
      <c r="J26" s="139" t="s">
        <v>35</v>
      </c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8" t="s">
        <v>38</v>
      </c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6"/>
      <c r="E31" s="156"/>
      <c r="F31" s="156"/>
      <c r="G31" s="156"/>
      <c r="H31" s="156"/>
      <c r="I31" s="156"/>
      <c r="J31" s="156"/>
      <c r="K31" s="156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7" t="s">
        <v>39</v>
      </c>
      <c r="E32" s="35"/>
      <c r="F32" s="35"/>
      <c r="G32" s="35"/>
      <c r="H32" s="35"/>
      <c r="I32" s="35"/>
      <c r="J32" s="158">
        <f>ROUND(J130, 2)</f>
        <v>0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6"/>
      <c r="E33" s="156"/>
      <c r="F33" s="156"/>
      <c r="G33" s="156"/>
      <c r="H33" s="156"/>
      <c r="I33" s="156"/>
      <c r="J33" s="156"/>
      <c r="K33" s="156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9" t="s">
        <v>41</v>
      </c>
      <c r="G34" s="35"/>
      <c r="H34" s="35"/>
      <c r="I34" s="159" t="s">
        <v>40</v>
      </c>
      <c r="J34" s="159" t="s">
        <v>42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43</v>
      </c>
      <c r="E35" s="148" t="s">
        <v>44</v>
      </c>
      <c r="F35" s="161">
        <f>ROUND((SUM(BE130:BE234)),  2)</f>
        <v>0</v>
      </c>
      <c r="G35" s="35"/>
      <c r="H35" s="35"/>
      <c r="I35" s="162">
        <v>0.20999999999999999</v>
      </c>
      <c r="J35" s="161">
        <f>ROUND(((SUM(BE130:BE234))*I35),  2)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8" t="s">
        <v>45</v>
      </c>
      <c r="F36" s="161">
        <f>ROUND((SUM(BF130:BF234)),  2)</f>
        <v>0</v>
      </c>
      <c r="G36" s="35"/>
      <c r="H36" s="35"/>
      <c r="I36" s="162">
        <v>0.12</v>
      </c>
      <c r="J36" s="161">
        <f>ROUND(((SUM(BF130:BF234))*I36),  2)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14.4" customHeight="1">
      <c r="A37" s="35"/>
      <c r="B37" s="41"/>
      <c r="C37" s="35"/>
      <c r="D37" s="148" t="s">
        <v>43</v>
      </c>
      <c r="E37" s="148" t="s">
        <v>46</v>
      </c>
      <c r="F37" s="161">
        <f>ROUND((SUM(BG130:BG234)),  2)</f>
        <v>0</v>
      </c>
      <c r="G37" s="35"/>
      <c r="H37" s="35"/>
      <c r="I37" s="162">
        <v>0.20999999999999999</v>
      </c>
      <c r="J37" s="161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148" t="s">
        <v>47</v>
      </c>
      <c r="F38" s="161">
        <f>ROUND((SUM(BH130:BH234)),  2)</f>
        <v>0</v>
      </c>
      <c r="G38" s="35"/>
      <c r="H38" s="35"/>
      <c r="I38" s="162">
        <v>0.12</v>
      </c>
      <c r="J38" s="161">
        <f>0</f>
        <v>0</v>
      </c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8" t="s">
        <v>48</v>
      </c>
      <c r="F39" s="161">
        <f>ROUND((SUM(BI130:BI234)),  2)</f>
        <v>0</v>
      </c>
      <c r="G39" s="35"/>
      <c r="H39" s="35"/>
      <c r="I39" s="162">
        <v>0</v>
      </c>
      <c r="J39" s="161">
        <f>0</f>
        <v>0</v>
      </c>
      <c r="K39" s="35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123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Běšiny ON - oprava bytové části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119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1" t="s">
        <v>1483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121</v>
      </c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4" t="str">
        <f>E11</f>
        <v>PS 03 - Zdravotně technické instalace</v>
      </c>
      <c r="F89" s="37"/>
      <c r="G89" s="37"/>
      <c r="H89" s="37"/>
      <c r="I89" s="37"/>
      <c r="J89" s="37"/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Běšiny 31, 33901 Klatovy</v>
      </c>
      <c r="G91" s="37"/>
      <c r="H91" s="37"/>
      <c r="I91" s="29" t="s">
        <v>22</v>
      </c>
      <c r="J91" s="77" t="str">
        <f>IF(J14="","",J14)</f>
        <v>30. 9. 2023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40.05" customHeight="1">
      <c r="A93" s="35"/>
      <c r="B93" s="36"/>
      <c r="C93" s="29" t="s">
        <v>24</v>
      </c>
      <c r="D93" s="37"/>
      <c r="E93" s="37"/>
      <c r="F93" s="24" t="str">
        <f>E17</f>
        <v>Správa železnic, s.o.,Dlážděná 1003/7, Praha 1</v>
      </c>
      <c r="G93" s="37"/>
      <c r="H93" s="37"/>
      <c r="I93" s="29" t="s">
        <v>32</v>
      </c>
      <c r="J93" s="33" t="str">
        <f>E23</f>
        <v>SILETI CZ s.r.o.,Novovysočanská 2746/1, Praha 3</v>
      </c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40.0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29" t="s">
        <v>37</v>
      </c>
      <c r="J94" s="33" t="str">
        <f>E26</f>
        <v>SILETI CZ s.r.o.,Novovysočanská 2746/1, Praha 3</v>
      </c>
      <c r="K94" s="37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2" t="s">
        <v>124</v>
      </c>
      <c r="D96" s="183"/>
      <c r="E96" s="183"/>
      <c r="F96" s="183"/>
      <c r="G96" s="183"/>
      <c r="H96" s="183"/>
      <c r="I96" s="183"/>
      <c r="J96" s="184" t="s">
        <v>125</v>
      </c>
      <c r="K96" s="183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1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5" t="s">
        <v>126</v>
      </c>
      <c r="D98" s="37"/>
      <c r="E98" s="37"/>
      <c r="F98" s="37"/>
      <c r="G98" s="37"/>
      <c r="H98" s="37"/>
      <c r="I98" s="37"/>
      <c r="J98" s="108">
        <f>J130</f>
        <v>0</v>
      </c>
      <c r="K98" s="37"/>
      <c r="L98" s="61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127</v>
      </c>
    </row>
    <row r="99" s="9" customFormat="1" ht="24.96" customHeight="1">
      <c r="A99" s="9"/>
      <c r="B99" s="186"/>
      <c r="C99" s="187"/>
      <c r="D99" s="188" t="s">
        <v>128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129</v>
      </c>
      <c r="E100" s="194"/>
      <c r="F100" s="194"/>
      <c r="G100" s="194"/>
      <c r="H100" s="194"/>
      <c r="I100" s="194"/>
      <c r="J100" s="195">
        <f>J132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31"/>
      <c r="D101" s="193" t="s">
        <v>130</v>
      </c>
      <c r="E101" s="194"/>
      <c r="F101" s="194"/>
      <c r="G101" s="194"/>
      <c r="H101" s="194"/>
      <c r="I101" s="194"/>
      <c r="J101" s="195">
        <f>J135</f>
        <v>0</v>
      </c>
      <c r="K101" s="131"/>
      <c r="L101" s="19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31"/>
      <c r="D102" s="193" t="s">
        <v>131</v>
      </c>
      <c r="E102" s="194"/>
      <c r="F102" s="194"/>
      <c r="G102" s="194"/>
      <c r="H102" s="194"/>
      <c r="I102" s="194"/>
      <c r="J102" s="195">
        <f>J140</f>
        <v>0</v>
      </c>
      <c r="K102" s="131"/>
      <c r="L102" s="19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31"/>
      <c r="D103" s="193" t="s">
        <v>132</v>
      </c>
      <c r="E103" s="194"/>
      <c r="F103" s="194"/>
      <c r="G103" s="194"/>
      <c r="H103" s="194"/>
      <c r="I103" s="194"/>
      <c r="J103" s="195">
        <f>J149</f>
        <v>0</v>
      </c>
      <c r="K103" s="131"/>
      <c r="L103" s="19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133</v>
      </c>
      <c r="E104" s="189"/>
      <c r="F104" s="189"/>
      <c r="G104" s="189"/>
      <c r="H104" s="189"/>
      <c r="I104" s="189"/>
      <c r="J104" s="190">
        <f>J152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31"/>
      <c r="D105" s="193" t="s">
        <v>1099</v>
      </c>
      <c r="E105" s="194"/>
      <c r="F105" s="194"/>
      <c r="G105" s="194"/>
      <c r="H105" s="194"/>
      <c r="I105" s="194"/>
      <c r="J105" s="195">
        <f>J153</f>
        <v>0</v>
      </c>
      <c r="K105" s="131"/>
      <c r="L105" s="19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31"/>
      <c r="D106" s="193" t="s">
        <v>1100</v>
      </c>
      <c r="E106" s="194"/>
      <c r="F106" s="194"/>
      <c r="G106" s="194"/>
      <c r="H106" s="194"/>
      <c r="I106" s="194"/>
      <c r="J106" s="195">
        <f>J162</f>
        <v>0</v>
      </c>
      <c r="K106" s="131"/>
      <c r="L106" s="19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31"/>
      <c r="D107" s="193" t="s">
        <v>1101</v>
      </c>
      <c r="E107" s="194"/>
      <c r="F107" s="194"/>
      <c r="G107" s="194"/>
      <c r="H107" s="194"/>
      <c r="I107" s="194"/>
      <c r="J107" s="195">
        <f>J191</f>
        <v>0</v>
      </c>
      <c r="K107" s="131"/>
      <c r="L107" s="19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31"/>
      <c r="D108" s="193" t="s">
        <v>1102</v>
      </c>
      <c r="E108" s="194"/>
      <c r="F108" s="194"/>
      <c r="G108" s="194"/>
      <c r="H108" s="194"/>
      <c r="I108" s="194"/>
      <c r="J108" s="195">
        <f>J226</f>
        <v>0</v>
      </c>
      <c r="K108" s="131"/>
      <c r="L108" s="19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141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81" t="str">
        <f>E7</f>
        <v>Běšiny ON - oprava bytové části</v>
      </c>
      <c r="F118" s="29"/>
      <c r="G118" s="29"/>
      <c r="H118" s="29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" customFormat="1" ht="12" customHeight="1">
      <c r="B119" s="18"/>
      <c r="C119" s="29" t="s">
        <v>119</v>
      </c>
      <c r="D119" s="19"/>
      <c r="E119" s="19"/>
      <c r="F119" s="19"/>
      <c r="G119" s="19"/>
      <c r="H119" s="19"/>
      <c r="I119" s="19"/>
      <c r="J119" s="19"/>
      <c r="K119" s="19"/>
      <c r="L119" s="17"/>
    </row>
    <row r="120" s="2" customFormat="1" ht="16.5" customHeight="1">
      <c r="A120" s="35"/>
      <c r="B120" s="36"/>
      <c r="C120" s="37"/>
      <c r="D120" s="37"/>
      <c r="E120" s="181" t="s">
        <v>1483</v>
      </c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121</v>
      </c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4" t="str">
        <f>E11</f>
        <v>PS 03 - Zdravotně technické instalace</v>
      </c>
      <c r="F122" s="37"/>
      <c r="G122" s="37"/>
      <c r="H122" s="37"/>
      <c r="I122" s="37"/>
      <c r="J122" s="37"/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F14</f>
        <v>Běšiny 31, 33901 Klatovy</v>
      </c>
      <c r="G124" s="37"/>
      <c r="H124" s="37"/>
      <c r="I124" s="29" t="s">
        <v>22</v>
      </c>
      <c r="J124" s="77" t="str">
        <f>IF(J14="","",J14)</f>
        <v>30. 9. 2023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40.05" customHeight="1">
      <c r="A126" s="35"/>
      <c r="B126" s="36"/>
      <c r="C126" s="29" t="s">
        <v>24</v>
      </c>
      <c r="D126" s="37"/>
      <c r="E126" s="37"/>
      <c r="F126" s="24" t="str">
        <f>E17</f>
        <v>Správa železnic, s.o.,Dlážděná 1003/7, Praha 1</v>
      </c>
      <c r="G126" s="37"/>
      <c r="H126" s="37"/>
      <c r="I126" s="29" t="s">
        <v>32</v>
      </c>
      <c r="J126" s="33" t="str">
        <f>E23</f>
        <v>SILETI CZ s.r.o.,Novovysočanská 2746/1, Praha 3</v>
      </c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40.05" customHeight="1">
      <c r="A127" s="35"/>
      <c r="B127" s="36"/>
      <c r="C127" s="29" t="s">
        <v>30</v>
      </c>
      <c r="D127" s="37"/>
      <c r="E127" s="37"/>
      <c r="F127" s="24" t="str">
        <f>IF(E20="","",E20)</f>
        <v>Vyplň údaj</v>
      </c>
      <c r="G127" s="37"/>
      <c r="H127" s="37"/>
      <c r="I127" s="29" t="s">
        <v>37</v>
      </c>
      <c r="J127" s="33" t="str">
        <f>E26</f>
        <v>SILETI CZ s.r.o.,Novovysočanská 2746/1, Praha 3</v>
      </c>
      <c r="K127" s="37"/>
      <c r="L127" s="61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1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7"/>
      <c r="B129" s="198"/>
      <c r="C129" s="199" t="s">
        <v>142</v>
      </c>
      <c r="D129" s="200" t="s">
        <v>64</v>
      </c>
      <c r="E129" s="200" t="s">
        <v>60</v>
      </c>
      <c r="F129" s="200" t="s">
        <v>61</v>
      </c>
      <c r="G129" s="200" t="s">
        <v>143</v>
      </c>
      <c r="H129" s="200" t="s">
        <v>144</v>
      </c>
      <c r="I129" s="200" t="s">
        <v>145</v>
      </c>
      <c r="J129" s="201" t="s">
        <v>125</v>
      </c>
      <c r="K129" s="202" t="s">
        <v>146</v>
      </c>
      <c r="L129" s="203"/>
      <c r="M129" s="98" t="s">
        <v>1</v>
      </c>
      <c r="N129" s="99" t="s">
        <v>43</v>
      </c>
      <c r="O129" s="99" t="s">
        <v>147</v>
      </c>
      <c r="P129" s="99" t="s">
        <v>148</v>
      </c>
      <c r="Q129" s="99" t="s">
        <v>149</v>
      </c>
      <c r="R129" s="99" t="s">
        <v>150</v>
      </c>
      <c r="S129" s="99" t="s">
        <v>151</v>
      </c>
      <c r="T129" s="100" t="s">
        <v>152</v>
      </c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</row>
    <row r="130" s="2" customFormat="1" ht="22.8" customHeight="1">
      <c r="A130" s="35"/>
      <c r="B130" s="36"/>
      <c r="C130" s="105" t="s">
        <v>153</v>
      </c>
      <c r="D130" s="37"/>
      <c r="E130" s="37"/>
      <c r="F130" s="37"/>
      <c r="G130" s="37"/>
      <c r="H130" s="37"/>
      <c r="I130" s="37"/>
      <c r="J130" s="204">
        <f>BK130</f>
        <v>0</v>
      </c>
      <c r="K130" s="37"/>
      <c r="L130" s="41"/>
      <c r="M130" s="101"/>
      <c r="N130" s="205"/>
      <c r="O130" s="102"/>
      <c r="P130" s="206">
        <f>P131+P152</f>
        <v>0</v>
      </c>
      <c r="Q130" s="102"/>
      <c r="R130" s="206">
        <f>R131+R152</f>
        <v>0.96223499999999995</v>
      </c>
      <c r="S130" s="102"/>
      <c r="T130" s="207">
        <f>T131+T152</f>
        <v>0.59949999999999992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78</v>
      </c>
      <c r="AU130" s="14" t="s">
        <v>127</v>
      </c>
      <c r="BK130" s="208">
        <f>BK131+BK152</f>
        <v>0</v>
      </c>
    </row>
    <row r="131" s="12" customFormat="1" ht="25.92" customHeight="1">
      <c r="A131" s="12"/>
      <c r="B131" s="209"/>
      <c r="C131" s="210"/>
      <c r="D131" s="211" t="s">
        <v>78</v>
      </c>
      <c r="E131" s="212" t="s">
        <v>154</v>
      </c>
      <c r="F131" s="212" t="s">
        <v>155</v>
      </c>
      <c r="G131" s="210"/>
      <c r="H131" s="210"/>
      <c r="I131" s="213"/>
      <c r="J131" s="214">
        <f>BK131</f>
        <v>0</v>
      </c>
      <c r="K131" s="210"/>
      <c r="L131" s="215"/>
      <c r="M131" s="216"/>
      <c r="N131" s="217"/>
      <c r="O131" s="217"/>
      <c r="P131" s="218">
        <f>P132+P135+P140+P149</f>
        <v>0</v>
      </c>
      <c r="Q131" s="217"/>
      <c r="R131" s="218">
        <f>R132+R135+R140+R149</f>
        <v>0.83019999999999994</v>
      </c>
      <c r="S131" s="217"/>
      <c r="T131" s="219">
        <f>T132+T135+T140+T149</f>
        <v>0.59949999999999992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86</v>
      </c>
      <c r="AT131" s="221" t="s">
        <v>78</v>
      </c>
      <c r="AU131" s="221" t="s">
        <v>79</v>
      </c>
      <c r="AY131" s="220" t="s">
        <v>156</v>
      </c>
      <c r="BK131" s="222">
        <f>BK132+BK135+BK140+BK149</f>
        <v>0</v>
      </c>
    </row>
    <row r="132" s="12" customFormat="1" ht="22.8" customHeight="1">
      <c r="A132" s="12"/>
      <c r="B132" s="209"/>
      <c r="C132" s="210"/>
      <c r="D132" s="211" t="s">
        <v>78</v>
      </c>
      <c r="E132" s="223" t="s">
        <v>157</v>
      </c>
      <c r="F132" s="223" t="s">
        <v>158</v>
      </c>
      <c r="G132" s="210"/>
      <c r="H132" s="210"/>
      <c r="I132" s="213"/>
      <c r="J132" s="224">
        <f>BK132</f>
        <v>0</v>
      </c>
      <c r="K132" s="210"/>
      <c r="L132" s="215"/>
      <c r="M132" s="216"/>
      <c r="N132" s="217"/>
      <c r="O132" s="217"/>
      <c r="P132" s="218">
        <f>SUM(P133:P134)</f>
        <v>0</v>
      </c>
      <c r="Q132" s="217"/>
      <c r="R132" s="218">
        <f>SUM(R133:R134)</f>
        <v>0.83019999999999994</v>
      </c>
      <c r="S132" s="217"/>
      <c r="T132" s="219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86</v>
      </c>
      <c r="AT132" s="221" t="s">
        <v>78</v>
      </c>
      <c r="AU132" s="221" t="s">
        <v>86</v>
      </c>
      <c r="AY132" s="220" t="s">
        <v>156</v>
      </c>
      <c r="BK132" s="222">
        <f>SUM(BK133:BK134)</f>
        <v>0</v>
      </c>
    </row>
    <row r="133" s="2" customFormat="1" ht="21.75" customHeight="1">
      <c r="A133" s="35"/>
      <c r="B133" s="36"/>
      <c r="C133" s="225" t="s">
        <v>86</v>
      </c>
      <c r="D133" s="225" t="s">
        <v>159</v>
      </c>
      <c r="E133" s="226" t="s">
        <v>1103</v>
      </c>
      <c r="F133" s="227" t="s">
        <v>1104</v>
      </c>
      <c r="G133" s="228" t="s">
        <v>162</v>
      </c>
      <c r="H133" s="229">
        <v>14.824999999999999</v>
      </c>
      <c r="I133" s="230"/>
      <c r="J133" s="231">
        <f>ROUND(I133*H133,2)</f>
        <v>0</v>
      </c>
      <c r="K133" s="232"/>
      <c r="L133" s="41"/>
      <c r="M133" s="233" t="s">
        <v>1</v>
      </c>
      <c r="N133" s="234" t="s">
        <v>47</v>
      </c>
      <c r="O133" s="89"/>
      <c r="P133" s="235">
        <f>O133*H133</f>
        <v>0</v>
      </c>
      <c r="Q133" s="235">
        <v>0.056000000000000001</v>
      </c>
      <c r="R133" s="235">
        <f>Q133*H133</f>
        <v>0.83019999999999994</v>
      </c>
      <c r="S133" s="235">
        <v>0</v>
      </c>
      <c r="T133" s="23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7" t="s">
        <v>163</v>
      </c>
      <c r="AT133" s="237" t="s">
        <v>159</v>
      </c>
      <c r="AU133" s="237" t="s">
        <v>92</v>
      </c>
      <c r="AY133" s="14" t="s">
        <v>156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4" t="s">
        <v>164</v>
      </c>
      <c r="BK133" s="238">
        <f>ROUND(I133*H133,2)</f>
        <v>0</v>
      </c>
      <c r="BL133" s="14" t="s">
        <v>163</v>
      </c>
      <c r="BM133" s="237" t="s">
        <v>1727</v>
      </c>
    </row>
    <row r="134" s="2" customFormat="1">
      <c r="A134" s="35"/>
      <c r="B134" s="36"/>
      <c r="C134" s="37"/>
      <c r="D134" s="239" t="s">
        <v>166</v>
      </c>
      <c r="E134" s="37"/>
      <c r="F134" s="240" t="s">
        <v>1104</v>
      </c>
      <c r="G134" s="37"/>
      <c r="H134" s="37"/>
      <c r="I134" s="241"/>
      <c r="J134" s="37"/>
      <c r="K134" s="37"/>
      <c r="L134" s="41"/>
      <c r="M134" s="242"/>
      <c r="N134" s="243"/>
      <c r="O134" s="89"/>
      <c r="P134" s="89"/>
      <c r="Q134" s="89"/>
      <c r="R134" s="89"/>
      <c r="S134" s="89"/>
      <c r="T134" s="90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166</v>
      </c>
      <c r="AU134" s="14" t="s">
        <v>92</v>
      </c>
    </row>
    <row r="135" s="12" customFormat="1" ht="22.8" customHeight="1">
      <c r="A135" s="12"/>
      <c r="B135" s="209"/>
      <c r="C135" s="210"/>
      <c r="D135" s="211" t="s">
        <v>78</v>
      </c>
      <c r="E135" s="223" t="s">
        <v>184</v>
      </c>
      <c r="F135" s="223" t="s">
        <v>185</v>
      </c>
      <c r="G135" s="210"/>
      <c r="H135" s="210"/>
      <c r="I135" s="213"/>
      <c r="J135" s="224">
        <f>BK135</f>
        <v>0</v>
      </c>
      <c r="K135" s="210"/>
      <c r="L135" s="215"/>
      <c r="M135" s="216"/>
      <c r="N135" s="217"/>
      <c r="O135" s="217"/>
      <c r="P135" s="218">
        <f>SUM(P136:P139)</f>
        <v>0</v>
      </c>
      <c r="Q135" s="217"/>
      <c r="R135" s="218">
        <f>SUM(R136:R139)</f>
        <v>0</v>
      </c>
      <c r="S135" s="217"/>
      <c r="T135" s="219">
        <f>SUM(T136:T139)</f>
        <v>0.59949999999999992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0" t="s">
        <v>86</v>
      </c>
      <c r="AT135" s="221" t="s">
        <v>78</v>
      </c>
      <c r="AU135" s="221" t="s">
        <v>86</v>
      </c>
      <c r="AY135" s="220" t="s">
        <v>156</v>
      </c>
      <c r="BK135" s="222">
        <f>SUM(BK136:BK139)</f>
        <v>0</v>
      </c>
    </row>
    <row r="136" s="2" customFormat="1" ht="24.15" customHeight="1">
      <c r="A136" s="35"/>
      <c r="B136" s="36"/>
      <c r="C136" s="225" t="s">
        <v>92</v>
      </c>
      <c r="D136" s="225" t="s">
        <v>159</v>
      </c>
      <c r="E136" s="226" t="s">
        <v>1106</v>
      </c>
      <c r="F136" s="227" t="s">
        <v>1107</v>
      </c>
      <c r="G136" s="228" t="s">
        <v>182</v>
      </c>
      <c r="H136" s="229">
        <v>25.5</v>
      </c>
      <c r="I136" s="230"/>
      <c r="J136" s="231">
        <f>ROUND(I136*H136,2)</f>
        <v>0</v>
      </c>
      <c r="K136" s="232"/>
      <c r="L136" s="41"/>
      <c r="M136" s="233" t="s">
        <v>1</v>
      </c>
      <c r="N136" s="234" t="s">
        <v>47</v>
      </c>
      <c r="O136" s="89"/>
      <c r="P136" s="235">
        <f>O136*H136</f>
        <v>0</v>
      </c>
      <c r="Q136" s="235">
        <v>0</v>
      </c>
      <c r="R136" s="235">
        <f>Q136*H136</f>
        <v>0</v>
      </c>
      <c r="S136" s="235">
        <v>0.0089999999999999993</v>
      </c>
      <c r="T136" s="236">
        <f>S136*H136</f>
        <v>0.22949999999999998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7" t="s">
        <v>163</v>
      </c>
      <c r="AT136" s="237" t="s">
        <v>159</v>
      </c>
      <c r="AU136" s="237" t="s">
        <v>92</v>
      </c>
      <c r="AY136" s="14" t="s">
        <v>156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4" t="s">
        <v>164</v>
      </c>
      <c r="BK136" s="238">
        <f>ROUND(I136*H136,2)</f>
        <v>0</v>
      </c>
      <c r="BL136" s="14" t="s">
        <v>163</v>
      </c>
      <c r="BM136" s="237" t="s">
        <v>1728</v>
      </c>
    </row>
    <row r="137" s="2" customFormat="1">
      <c r="A137" s="35"/>
      <c r="B137" s="36"/>
      <c r="C137" s="37"/>
      <c r="D137" s="239" t="s">
        <v>166</v>
      </c>
      <c r="E137" s="37"/>
      <c r="F137" s="240" t="s">
        <v>1107</v>
      </c>
      <c r="G137" s="37"/>
      <c r="H137" s="37"/>
      <c r="I137" s="241"/>
      <c r="J137" s="37"/>
      <c r="K137" s="37"/>
      <c r="L137" s="41"/>
      <c r="M137" s="242"/>
      <c r="N137" s="243"/>
      <c r="O137" s="89"/>
      <c r="P137" s="89"/>
      <c r="Q137" s="89"/>
      <c r="R137" s="89"/>
      <c r="S137" s="89"/>
      <c r="T137" s="90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166</v>
      </c>
      <c r="AU137" s="14" t="s">
        <v>92</v>
      </c>
    </row>
    <row r="138" s="2" customFormat="1" ht="24.15" customHeight="1">
      <c r="A138" s="35"/>
      <c r="B138" s="36"/>
      <c r="C138" s="225" t="s">
        <v>170</v>
      </c>
      <c r="D138" s="225" t="s">
        <v>159</v>
      </c>
      <c r="E138" s="226" t="s">
        <v>1109</v>
      </c>
      <c r="F138" s="227" t="s">
        <v>1110</v>
      </c>
      <c r="G138" s="228" t="s">
        <v>182</v>
      </c>
      <c r="H138" s="229">
        <v>9.25</v>
      </c>
      <c r="I138" s="230"/>
      <c r="J138" s="231">
        <f>ROUND(I138*H138,2)</f>
        <v>0</v>
      </c>
      <c r="K138" s="232"/>
      <c r="L138" s="41"/>
      <c r="M138" s="233" t="s">
        <v>1</v>
      </c>
      <c r="N138" s="234" t="s">
        <v>47</v>
      </c>
      <c r="O138" s="89"/>
      <c r="P138" s="235">
        <f>O138*H138</f>
        <v>0</v>
      </c>
      <c r="Q138" s="235">
        <v>0</v>
      </c>
      <c r="R138" s="235">
        <f>Q138*H138</f>
        <v>0</v>
      </c>
      <c r="S138" s="235">
        <v>0.040000000000000001</v>
      </c>
      <c r="T138" s="236">
        <f>S138*H138</f>
        <v>0.37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7" t="s">
        <v>163</v>
      </c>
      <c r="AT138" s="237" t="s">
        <v>159</v>
      </c>
      <c r="AU138" s="237" t="s">
        <v>92</v>
      </c>
      <c r="AY138" s="14" t="s">
        <v>156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4" t="s">
        <v>164</v>
      </c>
      <c r="BK138" s="238">
        <f>ROUND(I138*H138,2)</f>
        <v>0</v>
      </c>
      <c r="BL138" s="14" t="s">
        <v>163</v>
      </c>
      <c r="BM138" s="237" t="s">
        <v>1729</v>
      </c>
    </row>
    <row r="139" s="2" customFormat="1">
      <c r="A139" s="35"/>
      <c r="B139" s="36"/>
      <c r="C139" s="37"/>
      <c r="D139" s="239" t="s">
        <v>166</v>
      </c>
      <c r="E139" s="37"/>
      <c r="F139" s="240" t="s">
        <v>1110</v>
      </c>
      <c r="G139" s="37"/>
      <c r="H139" s="37"/>
      <c r="I139" s="241"/>
      <c r="J139" s="37"/>
      <c r="K139" s="37"/>
      <c r="L139" s="41"/>
      <c r="M139" s="242"/>
      <c r="N139" s="243"/>
      <c r="O139" s="89"/>
      <c r="P139" s="89"/>
      <c r="Q139" s="89"/>
      <c r="R139" s="89"/>
      <c r="S139" s="89"/>
      <c r="T139" s="90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166</v>
      </c>
      <c r="AU139" s="14" t="s">
        <v>92</v>
      </c>
    </row>
    <row r="140" s="12" customFormat="1" ht="22.8" customHeight="1">
      <c r="A140" s="12"/>
      <c r="B140" s="209"/>
      <c r="C140" s="210"/>
      <c r="D140" s="211" t="s">
        <v>78</v>
      </c>
      <c r="E140" s="223" t="s">
        <v>206</v>
      </c>
      <c r="F140" s="223" t="s">
        <v>207</v>
      </c>
      <c r="G140" s="210"/>
      <c r="H140" s="210"/>
      <c r="I140" s="213"/>
      <c r="J140" s="224">
        <f>BK140</f>
        <v>0</v>
      </c>
      <c r="K140" s="210"/>
      <c r="L140" s="215"/>
      <c r="M140" s="216"/>
      <c r="N140" s="217"/>
      <c r="O140" s="217"/>
      <c r="P140" s="218">
        <f>SUM(P141:P148)</f>
        <v>0</v>
      </c>
      <c r="Q140" s="217"/>
      <c r="R140" s="218">
        <f>SUM(R141:R148)</f>
        <v>0</v>
      </c>
      <c r="S140" s="217"/>
      <c r="T140" s="219">
        <f>SUM(T141:T148)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86</v>
      </c>
      <c r="AT140" s="221" t="s">
        <v>78</v>
      </c>
      <c r="AU140" s="221" t="s">
        <v>86</v>
      </c>
      <c r="AY140" s="220" t="s">
        <v>156</v>
      </c>
      <c r="BK140" s="222">
        <f>SUM(BK141:BK148)</f>
        <v>0</v>
      </c>
    </row>
    <row r="141" s="2" customFormat="1" ht="24.15" customHeight="1">
      <c r="A141" s="35"/>
      <c r="B141" s="36"/>
      <c r="C141" s="225" t="s">
        <v>163</v>
      </c>
      <c r="D141" s="225" t="s">
        <v>159</v>
      </c>
      <c r="E141" s="226" t="s">
        <v>217</v>
      </c>
      <c r="F141" s="227" t="s">
        <v>218</v>
      </c>
      <c r="G141" s="228" t="s">
        <v>210</v>
      </c>
      <c r="H141" s="229">
        <v>0.59999999999999998</v>
      </c>
      <c r="I141" s="230"/>
      <c r="J141" s="231">
        <f>ROUND(I141*H141,2)</f>
        <v>0</v>
      </c>
      <c r="K141" s="232"/>
      <c r="L141" s="41"/>
      <c r="M141" s="233" t="s">
        <v>1</v>
      </c>
      <c r="N141" s="234" t="s">
        <v>47</v>
      </c>
      <c r="O141" s="89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7" t="s">
        <v>163</v>
      </c>
      <c r="AT141" s="237" t="s">
        <v>159</v>
      </c>
      <c r="AU141" s="237" t="s">
        <v>92</v>
      </c>
      <c r="AY141" s="14" t="s">
        <v>156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4" t="s">
        <v>164</v>
      </c>
      <c r="BK141" s="238">
        <f>ROUND(I141*H141,2)</f>
        <v>0</v>
      </c>
      <c r="BL141" s="14" t="s">
        <v>163</v>
      </c>
      <c r="BM141" s="237" t="s">
        <v>1730</v>
      </c>
    </row>
    <row r="142" s="2" customFormat="1">
      <c r="A142" s="35"/>
      <c r="B142" s="36"/>
      <c r="C142" s="37"/>
      <c r="D142" s="239" t="s">
        <v>166</v>
      </c>
      <c r="E142" s="37"/>
      <c r="F142" s="240" t="s">
        <v>218</v>
      </c>
      <c r="G142" s="37"/>
      <c r="H142" s="37"/>
      <c r="I142" s="241"/>
      <c r="J142" s="37"/>
      <c r="K142" s="37"/>
      <c r="L142" s="41"/>
      <c r="M142" s="242"/>
      <c r="N142" s="243"/>
      <c r="O142" s="89"/>
      <c r="P142" s="89"/>
      <c r="Q142" s="89"/>
      <c r="R142" s="89"/>
      <c r="S142" s="89"/>
      <c r="T142" s="90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166</v>
      </c>
      <c r="AU142" s="14" t="s">
        <v>92</v>
      </c>
    </row>
    <row r="143" s="2" customFormat="1" ht="24.15" customHeight="1">
      <c r="A143" s="35"/>
      <c r="B143" s="36"/>
      <c r="C143" s="225" t="s">
        <v>164</v>
      </c>
      <c r="D143" s="225" t="s">
        <v>159</v>
      </c>
      <c r="E143" s="226" t="s">
        <v>221</v>
      </c>
      <c r="F143" s="227" t="s">
        <v>222</v>
      </c>
      <c r="G143" s="228" t="s">
        <v>210</v>
      </c>
      <c r="H143" s="229">
        <v>8.4000000000000004</v>
      </c>
      <c r="I143" s="230"/>
      <c r="J143" s="231">
        <f>ROUND(I143*H143,2)</f>
        <v>0</v>
      </c>
      <c r="K143" s="232"/>
      <c r="L143" s="41"/>
      <c r="M143" s="233" t="s">
        <v>1</v>
      </c>
      <c r="N143" s="234" t="s">
        <v>47</v>
      </c>
      <c r="O143" s="89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7" t="s">
        <v>163</v>
      </c>
      <c r="AT143" s="237" t="s">
        <v>159</v>
      </c>
      <c r="AU143" s="237" t="s">
        <v>92</v>
      </c>
      <c r="AY143" s="14" t="s">
        <v>156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4" t="s">
        <v>164</v>
      </c>
      <c r="BK143" s="238">
        <f>ROUND(I143*H143,2)</f>
        <v>0</v>
      </c>
      <c r="BL143" s="14" t="s">
        <v>163</v>
      </c>
      <c r="BM143" s="237" t="s">
        <v>1731</v>
      </c>
    </row>
    <row r="144" s="2" customFormat="1">
      <c r="A144" s="35"/>
      <c r="B144" s="36"/>
      <c r="C144" s="37"/>
      <c r="D144" s="239" t="s">
        <v>166</v>
      </c>
      <c r="E144" s="37"/>
      <c r="F144" s="240" t="s">
        <v>222</v>
      </c>
      <c r="G144" s="37"/>
      <c r="H144" s="37"/>
      <c r="I144" s="241"/>
      <c r="J144" s="37"/>
      <c r="K144" s="37"/>
      <c r="L144" s="41"/>
      <c r="M144" s="242"/>
      <c r="N144" s="243"/>
      <c r="O144" s="89"/>
      <c r="P144" s="89"/>
      <c r="Q144" s="89"/>
      <c r="R144" s="89"/>
      <c r="S144" s="89"/>
      <c r="T144" s="90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166</v>
      </c>
      <c r="AU144" s="14" t="s">
        <v>92</v>
      </c>
    </row>
    <row r="145" s="2" customFormat="1" ht="33" customHeight="1">
      <c r="A145" s="35"/>
      <c r="B145" s="36"/>
      <c r="C145" s="225" t="s">
        <v>157</v>
      </c>
      <c r="D145" s="225" t="s">
        <v>159</v>
      </c>
      <c r="E145" s="226" t="s">
        <v>1114</v>
      </c>
      <c r="F145" s="227" t="s">
        <v>1115</v>
      </c>
      <c r="G145" s="228" t="s">
        <v>210</v>
      </c>
      <c r="H145" s="229">
        <v>0.59999999999999998</v>
      </c>
      <c r="I145" s="230"/>
      <c r="J145" s="231">
        <f>ROUND(I145*H145,2)</f>
        <v>0</v>
      </c>
      <c r="K145" s="232"/>
      <c r="L145" s="41"/>
      <c r="M145" s="233" t="s">
        <v>1</v>
      </c>
      <c r="N145" s="234" t="s">
        <v>47</v>
      </c>
      <c r="O145" s="89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7" t="s">
        <v>163</v>
      </c>
      <c r="AT145" s="237" t="s">
        <v>159</v>
      </c>
      <c r="AU145" s="237" t="s">
        <v>92</v>
      </c>
      <c r="AY145" s="14" t="s">
        <v>156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4" t="s">
        <v>164</v>
      </c>
      <c r="BK145" s="238">
        <f>ROUND(I145*H145,2)</f>
        <v>0</v>
      </c>
      <c r="BL145" s="14" t="s">
        <v>163</v>
      </c>
      <c r="BM145" s="237" t="s">
        <v>1732</v>
      </c>
    </row>
    <row r="146" s="2" customFormat="1">
      <c r="A146" s="35"/>
      <c r="B146" s="36"/>
      <c r="C146" s="37"/>
      <c r="D146" s="239" t="s">
        <v>166</v>
      </c>
      <c r="E146" s="37"/>
      <c r="F146" s="240" t="s">
        <v>1115</v>
      </c>
      <c r="G146" s="37"/>
      <c r="H146" s="37"/>
      <c r="I146" s="241"/>
      <c r="J146" s="37"/>
      <c r="K146" s="37"/>
      <c r="L146" s="41"/>
      <c r="M146" s="242"/>
      <c r="N146" s="243"/>
      <c r="O146" s="89"/>
      <c r="P146" s="89"/>
      <c r="Q146" s="89"/>
      <c r="R146" s="89"/>
      <c r="S146" s="89"/>
      <c r="T146" s="90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166</v>
      </c>
      <c r="AU146" s="14" t="s">
        <v>92</v>
      </c>
    </row>
    <row r="147" s="2" customFormat="1" ht="33" customHeight="1">
      <c r="A147" s="35"/>
      <c r="B147" s="36"/>
      <c r="C147" s="225" t="s">
        <v>186</v>
      </c>
      <c r="D147" s="225" t="s">
        <v>159</v>
      </c>
      <c r="E147" s="226" t="s">
        <v>1117</v>
      </c>
      <c r="F147" s="227" t="s">
        <v>1118</v>
      </c>
      <c r="G147" s="228" t="s">
        <v>210</v>
      </c>
      <c r="H147" s="229">
        <v>0.59999999999999998</v>
      </c>
      <c r="I147" s="230"/>
      <c r="J147" s="231">
        <f>ROUND(I147*H147,2)</f>
        <v>0</v>
      </c>
      <c r="K147" s="232"/>
      <c r="L147" s="41"/>
      <c r="M147" s="233" t="s">
        <v>1</v>
      </c>
      <c r="N147" s="234" t="s">
        <v>47</v>
      </c>
      <c r="O147" s="89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7" t="s">
        <v>163</v>
      </c>
      <c r="AT147" s="237" t="s">
        <v>159</v>
      </c>
      <c r="AU147" s="237" t="s">
        <v>92</v>
      </c>
      <c r="AY147" s="14" t="s">
        <v>156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4" t="s">
        <v>164</v>
      </c>
      <c r="BK147" s="238">
        <f>ROUND(I147*H147,2)</f>
        <v>0</v>
      </c>
      <c r="BL147" s="14" t="s">
        <v>163</v>
      </c>
      <c r="BM147" s="237" t="s">
        <v>1733</v>
      </c>
    </row>
    <row r="148" s="2" customFormat="1">
      <c r="A148" s="35"/>
      <c r="B148" s="36"/>
      <c r="C148" s="37"/>
      <c r="D148" s="239" t="s">
        <v>166</v>
      </c>
      <c r="E148" s="37"/>
      <c r="F148" s="240" t="s">
        <v>1118</v>
      </c>
      <c r="G148" s="37"/>
      <c r="H148" s="37"/>
      <c r="I148" s="241"/>
      <c r="J148" s="37"/>
      <c r="K148" s="37"/>
      <c r="L148" s="41"/>
      <c r="M148" s="242"/>
      <c r="N148" s="243"/>
      <c r="O148" s="89"/>
      <c r="P148" s="89"/>
      <c r="Q148" s="89"/>
      <c r="R148" s="89"/>
      <c r="S148" s="89"/>
      <c r="T148" s="90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166</v>
      </c>
      <c r="AU148" s="14" t="s">
        <v>92</v>
      </c>
    </row>
    <row r="149" s="12" customFormat="1" ht="22.8" customHeight="1">
      <c r="A149" s="12"/>
      <c r="B149" s="209"/>
      <c r="C149" s="210"/>
      <c r="D149" s="211" t="s">
        <v>78</v>
      </c>
      <c r="E149" s="223" t="s">
        <v>229</v>
      </c>
      <c r="F149" s="223" t="s">
        <v>230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SUM(P150:P151)</f>
        <v>0</v>
      </c>
      <c r="Q149" s="217"/>
      <c r="R149" s="218">
        <f>SUM(R150:R151)</f>
        <v>0</v>
      </c>
      <c r="S149" s="217"/>
      <c r="T149" s="21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86</v>
      </c>
      <c r="AT149" s="221" t="s">
        <v>78</v>
      </c>
      <c r="AU149" s="221" t="s">
        <v>86</v>
      </c>
      <c r="AY149" s="220" t="s">
        <v>156</v>
      </c>
      <c r="BK149" s="222">
        <f>SUM(BK150:BK151)</f>
        <v>0</v>
      </c>
    </row>
    <row r="150" s="2" customFormat="1" ht="16.5" customHeight="1">
      <c r="A150" s="35"/>
      <c r="B150" s="36"/>
      <c r="C150" s="225" t="s">
        <v>190</v>
      </c>
      <c r="D150" s="225" t="s">
        <v>159</v>
      </c>
      <c r="E150" s="226" t="s">
        <v>232</v>
      </c>
      <c r="F150" s="227" t="s">
        <v>1120</v>
      </c>
      <c r="G150" s="228" t="s">
        <v>210</v>
      </c>
      <c r="H150" s="229">
        <v>0.82999999999999996</v>
      </c>
      <c r="I150" s="230"/>
      <c r="J150" s="231">
        <f>ROUND(I150*H150,2)</f>
        <v>0</v>
      </c>
      <c r="K150" s="232"/>
      <c r="L150" s="41"/>
      <c r="M150" s="233" t="s">
        <v>1</v>
      </c>
      <c r="N150" s="234" t="s">
        <v>47</v>
      </c>
      <c r="O150" s="89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7" t="s">
        <v>163</v>
      </c>
      <c r="AT150" s="237" t="s">
        <v>159</v>
      </c>
      <c r="AU150" s="237" t="s">
        <v>92</v>
      </c>
      <c r="AY150" s="14" t="s">
        <v>156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4" t="s">
        <v>164</v>
      </c>
      <c r="BK150" s="238">
        <f>ROUND(I150*H150,2)</f>
        <v>0</v>
      </c>
      <c r="BL150" s="14" t="s">
        <v>163</v>
      </c>
      <c r="BM150" s="237" t="s">
        <v>1734</v>
      </c>
    </row>
    <row r="151" s="2" customFormat="1">
      <c r="A151" s="35"/>
      <c r="B151" s="36"/>
      <c r="C151" s="37"/>
      <c r="D151" s="239" t="s">
        <v>166</v>
      </c>
      <c r="E151" s="37"/>
      <c r="F151" s="240" t="s">
        <v>1120</v>
      </c>
      <c r="G151" s="37"/>
      <c r="H151" s="37"/>
      <c r="I151" s="241"/>
      <c r="J151" s="37"/>
      <c r="K151" s="37"/>
      <c r="L151" s="41"/>
      <c r="M151" s="242"/>
      <c r="N151" s="243"/>
      <c r="O151" s="89"/>
      <c r="P151" s="89"/>
      <c r="Q151" s="89"/>
      <c r="R151" s="89"/>
      <c r="S151" s="89"/>
      <c r="T151" s="90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166</v>
      </c>
      <c r="AU151" s="14" t="s">
        <v>92</v>
      </c>
    </row>
    <row r="152" s="12" customFormat="1" ht="25.92" customHeight="1">
      <c r="A152" s="12"/>
      <c r="B152" s="209"/>
      <c r="C152" s="210"/>
      <c r="D152" s="211" t="s">
        <v>78</v>
      </c>
      <c r="E152" s="212" t="s">
        <v>236</v>
      </c>
      <c r="F152" s="212" t="s">
        <v>237</v>
      </c>
      <c r="G152" s="210"/>
      <c r="H152" s="210"/>
      <c r="I152" s="213"/>
      <c r="J152" s="214">
        <f>BK152</f>
        <v>0</v>
      </c>
      <c r="K152" s="210"/>
      <c r="L152" s="215"/>
      <c r="M152" s="216"/>
      <c r="N152" s="217"/>
      <c r="O152" s="217"/>
      <c r="P152" s="218">
        <f>P153+P162+P191+P226</f>
        <v>0</v>
      </c>
      <c r="Q152" s="217"/>
      <c r="R152" s="218">
        <f>R153+R162+R191+R226</f>
        <v>0.13203500000000001</v>
      </c>
      <c r="S152" s="217"/>
      <c r="T152" s="219">
        <f>T153+T162+T191+T226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92</v>
      </c>
      <c r="AT152" s="221" t="s">
        <v>78</v>
      </c>
      <c r="AU152" s="221" t="s">
        <v>79</v>
      </c>
      <c r="AY152" s="220" t="s">
        <v>156</v>
      </c>
      <c r="BK152" s="222">
        <f>BK153+BK162+BK191+BK226</f>
        <v>0</v>
      </c>
    </row>
    <row r="153" s="12" customFormat="1" ht="22.8" customHeight="1">
      <c r="A153" s="12"/>
      <c r="B153" s="209"/>
      <c r="C153" s="210"/>
      <c r="D153" s="211" t="s">
        <v>78</v>
      </c>
      <c r="E153" s="223" t="s">
        <v>1122</v>
      </c>
      <c r="F153" s="223" t="s">
        <v>1123</v>
      </c>
      <c r="G153" s="210"/>
      <c r="H153" s="210"/>
      <c r="I153" s="213"/>
      <c r="J153" s="224">
        <f>BK153</f>
        <v>0</v>
      </c>
      <c r="K153" s="210"/>
      <c r="L153" s="215"/>
      <c r="M153" s="216"/>
      <c r="N153" s="217"/>
      <c r="O153" s="217"/>
      <c r="P153" s="218">
        <f>SUM(P154:P161)</f>
        <v>0</v>
      </c>
      <c r="Q153" s="217"/>
      <c r="R153" s="218">
        <f>SUM(R154:R161)</f>
        <v>0.0056550000000000003</v>
      </c>
      <c r="S153" s="217"/>
      <c r="T153" s="219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92</v>
      </c>
      <c r="AT153" s="221" t="s">
        <v>78</v>
      </c>
      <c r="AU153" s="221" t="s">
        <v>86</v>
      </c>
      <c r="AY153" s="220" t="s">
        <v>156</v>
      </c>
      <c r="BK153" s="222">
        <f>SUM(BK154:BK161)</f>
        <v>0</v>
      </c>
    </row>
    <row r="154" s="2" customFormat="1" ht="16.5" customHeight="1">
      <c r="A154" s="35"/>
      <c r="B154" s="36"/>
      <c r="C154" s="225" t="s">
        <v>184</v>
      </c>
      <c r="D154" s="225" t="s">
        <v>159</v>
      </c>
      <c r="E154" s="226" t="s">
        <v>1124</v>
      </c>
      <c r="F154" s="227" t="s">
        <v>1125</v>
      </c>
      <c r="G154" s="228" t="s">
        <v>182</v>
      </c>
      <c r="H154" s="229">
        <v>8.25</v>
      </c>
      <c r="I154" s="230"/>
      <c r="J154" s="231">
        <f>ROUND(I154*H154,2)</f>
        <v>0</v>
      </c>
      <c r="K154" s="232"/>
      <c r="L154" s="41"/>
      <c r="M154" s="233" t="s">
        <v>1</v>
      </c>
      <c r="N154" s="234" t="s">
        <v>47</v>
      </c>
      <c r="O154" s="89"/>
      <c r="P154" s="235">
        <f>O154*H154</f>
        <v>0</v>
      </c>
      <c r="Q154" s="235">
        <v>0.00050000000000000001</v>
      </c>
      <c r="R154" s="235">
        <f>Q154*H154</f>
        <v>0.0041250000000000002</v>
      </c>
      <c r="S154" s="235">
        <v>0</v>
      </c>
      <c r="T154" s="23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7" t="s">
        <v>224</v>
      </c>
      <c r="AT154" s="237" t="s">
        <v>159</v>
      </c>
      <c r="AU154" s="237" t="s">
        <v>92</v>
      </c>
      <c r="AY154" s="14" t="s">
        <v>156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4" t="s">
        <v>164</v>
      </c>
      <c r="BK154" s="238">
        <f>ROUND(I154*H154,2)</f>
        <v>0</v>
      </c>
      <c r="BL154" s="14" t="s">
        <v>224</v>
      </c>
      <c r="BM154" s="237" t="s">
        <v>1735</v>
      </c>
    </row>
    <row r="155" s="2" customFormat="1">
      <c r="A155" s="35"/>
      <c r="B155" s="36"/>
      <c r="C155" s="37"/>
      <c r="D155" s="239" t="s">
        <v>166</v>
      </c>
      <c r="E155" s="37"/>
      <c r="F155" s="240" t="s">
        <v>1125</v>
      </c>
      <c r="G155" s="37"/>
      <c r="H155" s="37"/>
      <c r="I155" s="241"/>
      <c r="J155" s="37"/>
      <c r="K155" s="37"/>
      <c r="L155" s="41"/>
      <c r="M155" s="242"/>
      <c r="N155" s="243"/>
      <c r="O155" s="89"/>
      <c r="P155" s="89"/>
      <c r="Q155" s="89"/>
      <c r="R155" s="89"/>
      <c r="S155" s="89"/>
      <c r="T155" s="90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166</v>
      </c>
      <c r="AU155" s="14" t="s">
        <v>92</v>
      </c>
    </row>
    <row r="156" s="2" customFormat="1" ht="16.5" customHeight="1">
      <c r="A156" s="35"/>
      <c r="B156" s="36"/>
      <c r="C156" s="225" t="s">
        <v>198</v>
      </c>
      <c r="D156" s="225" t="s">
        <v>159</v>
      </c>
      <c r="E156" s="226" t="s">
        <v>1127</v>
      </c>
      <c r="F156" s="227" t="s">
        <v>1128</v>
      </c>
      <c r="G156" s="228" t="s">
        <v>182</v>
      </c>
      <c r="H156" s="229">
        <v>1</v>
      </c>
      <c r="I156" s="230"/>
      <c r="J156" s="231">
        <f>ROUND(I156*H156,2)</f>
        <v>0</v>
      </c>
      <c r="K156" s="232"/>
      <c r="L156" s="41"/>
      <c r="M156" s="233" t="s">
        <v>1</v>
      </c>
      <c r="N156" s="234" t="s">
        <v>47</v>
      </c>
      <c r="O156" s="89"/>
      <c r="P156" s="235">
        <f>O156*H156</f>
        <v>0</v>
      </c>
      <c r="Q156" s="235">
        <v>0.0015299999999999999</v>
      </c>
      <c r="R156" s="235">
        <f>Q156*H156</f>
        <v>0.0015299999999999999</v>
      </c>
      <c r="S156" s="235">
        <v>0</v>
      </c>
      <c r="T156" s="23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7" t="s">
        <v>224</v>
      </c>
      <c r="AT156" s="237" t="s">
        <v>159</v>
      </c>
      <c r="AU156" s="237" t="s">
        <v>92</v>
      </c>
      <c r="AY156" s="14" t="s">
        <v>156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4" t="s">
        <v>164</v>
      </c>
      <c r="BK156" s="238">
        <f>ROUND(I156*H156,2)</f>
        <v>0</v>
      </c>
      <c r="BL156" s="14" t="s">
        <v>224</v>
      </c>
      <c r="BM156" s="237" t="s">
        <v>1736</v>
      </c>
    </row>
    <row r="157" s="2" customFormat="1">
      <c r="A157" s="35"/>
      <c r="B157" s="36"/>
      <c r="C157" s="37"/>
      <c r="D157" s="239" t="s">
        <v>166</v>
      </c>
      <c r="E157" s="37"/>
      <c r="F157" s="240" t="s">
        <v>1128</v>
      </c>
      <c r="G157" s="37"/>
      <c r="H157" s="37"/>
      <c r="I157" s="241"/>
      <c r="J157" s="37"/>
      <c r="K157" s="37"/>
      <c r="L157" s="41"/>
      <c r="M157" s="242"/>
      <c r="N157" s="243"/>
      <c r="O157" s="89"/>
      <c r="P157" s="89"/>
      <c r="Q157" s="89"/>
      <c r="R157" s="89"/>
      <c r="S157" s="89"/>
      <c r="T157" s="90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166</v>
      </c>
      <c r="AU157" s="14" t="s">
        <v>92</v>
      </c>
    </row>
    <row r="158" s="2" customFormat="1" ht="16.5" customHeight="1">
      <c r="A158" s="35"/>
      <c r="B158" s="36"/>
      <c r="C158" s="244" t="s">
        <v>202</v>
      </c>
      <c r="D158" s="244" t="s">
        <v>245</v>
      </c>
      <c r="E158" s="245" t="s">
        <v>1737</v>
      </c>
      <c r="F158" s="246" t="s">
        <v>1131</v>
      </c>
      <c r="G158" s="247" t="s">
        <v>1738</v>
      </c>
      <c r="H158" s="248">
        <v>1</v>
      </c>
      <c r="I158" s="249"/>
      <c r="J158" s="250">
        <f>ROUND(I158*H158,2)</f>
        <v>0</v>
      </c>
      <c r="K158" s="251"/>
      <c r="L158" s="252"/>
      <c r="M158" s="253" t="s">
        <v>1</v>
      </c>
      <c r="N158" s="254" t="s">
        <v>47</v>
      </c>
      <c r="O158" s="89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7" t="s">
        <v>248</v>
      </c>
      <c r="AT158" s="237" t="s">
        <v>245</v>
      </c>
      <c r="AU158" s="237" t="s">
        <v>92</v>
      </c>
      <c r="AY158" s="14" t="s">
        <v>156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4" t="s">
        <v>164</v>
      </c>
      <c r="BK158" s="238">
        <f>ROUND(I158*H158,2)</f>
        <v>0</v>
      </c>
      <c r="BL158" s="14" t="s">
        <v>224</v>
      </c>
      <c r="BM158" s="237" t="s">
        <v>1739</v>
      </c>
    </row>
    <row r="159" s="2" customFormat="1">
      <c r="A159" s="35"/>
      <c r="B159" s="36"/>
      <c r="C159" s="37"/>
      <c r="D159" s="239" t="s">
        <v>166</v>
      </c>
      <c r="E159" s="37"/>
      <c r="F159" s="240" t="s">
        <v>1131</v>
      </c>
      <c r="G159" s="37"/>
      <c r="H159" s="37"/>
      <c r="I159" s="241"/>
      <c r="J159" s="37"/>
      <c r="K159" s="37"/>
      <c r="L159" s="41"/>
      <c r="M159" s="242"/>
      <c r="N159" s="243"/>
      <c r="O159" s="89"/>
      <c r="P159" s="89"/>
      <c r="Q159" s="89"/>
      <c r="R159" s="89"/>
      <c r="S159" s="89"/>
      <c r="T159" s="90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166</v>
      </c>
      <c r="AU159" s="14" t="s">
        <v>92</v>
      </c>
    </row>
    <row r="160" s="2" customFormat="1" ht="24.15" customHeight="1">
      <c r="A160" s="35"/>
      <c r="B160" s="36"/>
      <c r="C160" s="225" t="s">
        <v>8</v>
      </c>
      <c r="D160" s="225" t="s">
        <v>159</v>
      </c>
      <c r="E160" s="226" t="s">
        <v>1133</v>
      </c>
      <c r="F160" s="227" t="s">
        <v>1134</v>
      </c>
      <c r="G160" s="228" t="s">
        <v>210</v>
      </c>
      <c r="H160" s="229">
        <v>0.0060000000000000001</v>
      </c>
      <c r="I160" s="230"/>
      <c r="J160" s="231">
        <f>ROUND(I160*H160,2)</f>
        <v>0</v>
      </c>
      <c r="K160" s="232"/>
      <c r="L160" s="41"/>
      <c r="M160" s="233" t="s">
        <v>1</v>
      </c>
      <c r="N160" s="234" t="s">
        <v>47</v>
      </c>
      <c r="O160" s="89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7" t="s">
        <v>224</v>
      </c>
      <c r="AT160" s="237" t="s">
        <v>159</v>
      </c>
      <c r="AU160" s="237" t="s">
        <v>92</v>
      </c>
      <c r="AY160" s="14" t="s">
        <v>156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4" t="s">
        <v>164</v>
      </c>
      <c r="BK160" s="238">
        <f>ROUND(I160*H160,2)</f>
        <v>0</v>
      </c>
      <c r="BL160" s="14" t="s">
        <v>224</v>
      </c>
      <c r="BM160" s="237" t="s">
        <v>1740</v>
      </c>
    </row>
    <row r="161" s="2" customFormat="1">
      <c r="A161" s="35"/>
      <c r="B161" s="36"/>
      <c r="C161" s="37"/>
      <c r="D161" s="239" t="s">
        <v>166</v>
      </c>
      <c r="E161" s="37"/>
      <c r="F161" s="240" t="s">
        <v>1136</v>
      </c>
      <c r="G161" s="37"/>
      <c r="H161" s="37"/>
      <c r="I161" s="241"/>
      <c r="J161" s="37"/>
      <c r="K161" s="37"/>
      <c r="L161" s="41"/>
      <c r="M161" s="242"/>
      <c r="N161" s="243"/>
      <c r="O161" s="89"/>
      <c r="P161" s="89"/>
      <c r="Q161" s="89"/>
      <c r="R161" s="89"/>
      <c r="S161" s="89"/>
      <c r="T161" s="90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166</v>
      </c>
      <c r="AU161" s="14" t="s">
        <v>92</v>
      </c>
    </row>
    <row r="162" s="12" customFormat="1" ht="22.8" customHeight="1">
      <c r="A162" s="12"/>
      <c r="B162" s="209"/>
      <c r="C162" s="210"/>
      <c r="D162" s="211" t="s">
        <v>78</v>
      </c>
      <c r="E162" s="223" t="s">
        <v>1137</v>
      </c>
      <c r="F162" s="223" t="s">
        <v>1138</v>
      </c>
      <c r="G162" s="210"/>
      <c r="H162" s="210"/>
      <c r="I162" s="213"/>
      <c r="J162" s="224">
        <f>BK162</f>
        <v>0</v>
      </c>
      <c r="K162" s="210"/>
      <c r="L162" s="215"/>
      <c r="M162" s="216"/>
      <c r="N162" s="217"/>
      <c r="O162" s="217"/>
      <c r="P162" s="218">
        <f>SUM(P163:P190)</f>
        <v>0</v>
      </c>
      <c r="Q162" s="217"/>
      <c r="R162" s="218">
        <f>SUM(R163:R190)</f>
        <v>0.040820000000000002</v>
      </c>
      <c r="S162" s="217"/>
      <c r="T162" s="219">
        <f>SUM(T163:T190)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0" t="s">
        <v>92</v>
      </c>
      <c r="AT162" s="221" t="s">
        <v>78</v>
      </c>
      <c r="AU162" s="221" t="s">
        <v>86</v>
      </c>
      <c r="AY162" s="220" t="s">
        <v>156</v>
      </c>
      <c r="BK162" s="222">
        <f>SUM(BK163:BK190)</f>
        <v>0</v>
      </c>
    </row>
    <row r="163" s="2" customFormat="1" ht="24.15" customHeight="1">
      <c r="A163" s="35"/>
      <c r="B163" s="36"/>
      <c r="C163" s="225" t="s">
        <v>212</v>
      </c>
      <c r="D163" s="225" t="s">
        <v>159</v>
      </c>
      <c r="E163" s="226" t="s">
        <v>1139</v>
      </c>
      <c r="F163" s="227" t="s">
        <v>1140</v>
      </c>
      <c r="G163" s="228" t="s">
        <v>182</v>
      </c>
      <c r="H163" s="229">
        <v>7.25</v>
      </c>
      <c r="I163" s="230"/>
      <c r="J163" s="231">
        <f>ROUND(I163*H163,2)</f>
        <v>0</v>
      </c>
      <c r="K163" s="232"/>
      <c r="L163" s="41"/>
      <c r="M163" s="233" t="s">
        <v>1</v>
      </c>
      <c r="N163" s="234" t="s">
        <v>47</v>
      </c>
      <c r="O163" s="89"/>
      <c r="P163" s="235">
        <f>O163*H163</f>
        <v>0</v>
      </c>
      <c r="Q163" s="235">
        <v>0.00075000000000000002</v>
      </c>
      <c r="R163" s="235">
        <f>Q163*H163</f>
        <v>0.0054375000000000005</v>
      </c>
      <c r="S163" s="235">
        <v>0</v>
      </c>
      <c r="T163" s="23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7" t="s">
        <v>224</v>
      </c>
      <c r="AT163" s="237" t="s">
        <v>159</v>
      </c>
      <c r="AU163" s="237" t="s">
        <v>92</v>
      </c>
      <c r="AY163" s="14" t="s">
        <v>156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4" t="s">
        <v>164</v>
      </c>
      <c r="BK163" s="238">
        <f>ROUND(I163*H163,2)</f>
        <v>0</v>
      </c>
      <c r="BL163" s="14" t="s">
        <v>224</v>
      </c>
      <c r="BM163" s="237" t="s">
        <v>1741</v>
      </c>
    </row>
    <row r="164" s="2" customFormat="1">
      <c r="A164" s="35"/>
      <c r="B164" s="36"/>
      <c r="C164" s="37"/>
      <c r="D164" s="239" t="s">
        <v>166</v>
      </c>
      <c r="E164" s="37"/>
      <c r="F164" s="240" t="s">
        <v>1140</v>
      </c>
      <c r="G164" s="37"/>
      <c r="H164" s="37"/>
      <c r="I164" s="241"/>
      <c r="J164" s="37"/>
      <c r="K164" s="37"/>
      <c r="L164" s="41"/>
      <c r="M164" s="242"/>
      <c r="N164" s="243"/>
      <c r="O164" s="89"/>
      <c r="P164" s="89"/>
      <c r="Q164" s="89"/>
      <c r="R164" s="89"/>
      <c r="S164" s="89"/>
      <c r="T164" s="90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166</v>
      </c>
      <c r="AU164" s="14" t="s">
        <v>92</v>
      </c>
    </row>
    <row r="165" s="2" customFormat="1" ht="24.15" customHeight="1">
      <c r="A165" s="35"/>
      <c r="B165" s="36"/>
      <c r="C165" s="225" t="s">
        <v>216</v>
      </c>
      <c r="D165" s="225" t="s">
        <v>159</v>
      </c>
      <c r="E165" s="226" t="s">
        <v>1142</v>
      </c>
      <c r="F165" s="227" t="s">
        <v>1143</v>
      </c>
      <c r="G165" s="228" t="s">
        <v>182</v>
      </c>
      <c r="H165" s="229">
        <v>5.75</v>
      </c>
      <c r="I165" s="230"/>
      <c r="J165" s="231">
        <f>ROUND(I165*H165,2)</f>
        <v>0</v>
      </c>
      <c r="K165" s="232"/>
      <c r="L165" s="41"/>
      <c r="M165" s="233" t="s">
        <v>1</v>
      </c>
      <c r="N165" s="234" t="s">
        <v>47</v>
      </c>
      <c r="O165" s="89"/>
      <c r="P165" s="235">
        <f>O165*H165</f>
        <v>0</v>
      </c>
      <c r="Q165" s="235">
        <v>0.00115</v>
      </c>
      <c r="R165" s="235">
        <f>Q165*H165</f>
        <v>0.0066125000000000003</v>
      </c>
      <c r="S165" s="235">
        <v>0</v>
      </c>
      <c r="T165" s="23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7" t="s">
        <v>224</v>
      </c>
      <c r="AT165" s="237" t="s">
        <v>159</v>
      </c>
      <c r="AU165" s="237" t="s">
        <v>92</v>
      </c>
      <c r="AY165" s="14" t="s">
        <v>156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4" t="s">
        <v>164</v>
      </c>
      <c r="BK165" s="238">
        <f>ROUND(I165*H165,2)</f>
        <v>0</v>
      </c>
      <c r="BL165" s="14" t="s">
        <v>224</v>
      </c>
      <c r="BM165" s="237" t="s">
        <v>1742</v>
      </c>
    </row>
    <row r="166" s="2" customFormat="1">
      <c r="A166" s="35"/>
      <c r="B166" s="36"/>
      <c r="C166" s="37"/>
      <c r="D166" s="239" t="s">
        <v>166</v>
      </c>
      <c r="E166" s="37"/>
      <c r="F166" s="240" t="s">
        <v>1143</v>
      </c>
      <c r="G166" s="37"/>
      <c r="H166" s="37"/>
      <c r="I166" s="241"/>
      <c r="J166" s="37"/>
      <c r="K166" s="37"/>
      <c r="L166" s="41"/>
      <c r="M166" s="242"/>
      <c r="N166" s="243"/>
      <c r="O166" s="89"/>
      <c r="P166" s="89"/>
      <c r="Q166" s="89"/>
      <c r="R166" s="89"/>
      <c r="S166" s="89"/>
      <c r="T166" s="90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166</v>
      </c>
      <c r="AU166" s="14" t="s">
        <v>92</v>
      </c>
    </row>
    <row r="167" s="2" customFormat="1" ht="24.15" customHeight="1">
      <c r="A167" s="35"/>
      <c r="B167" s="36"/>
      <c r="C167" s="225" t="s">
        <v>220</v>
      </c>
      <c r="D167" s="225" t="s">
        <v>159</v>
      </c>
      <c r="E167" s="226" t="s">
        <v>1145</v>
      </c>
      <c r="F167" s="227" t="s">
        <v>1146</v>
      </c>
      <c r="G167" s="228" t="s">
        <v>182</v>
      </c>
      <c r="H167" s="229">
        <v>8.75</v>
      </c>
      <c r="I167" s="230"/>
      <c r="J167" s="231">
        <f>ROUND(I167*H167,2)</f>
        <v>0</v>
      </c>
      <c r="K167" s="232"/>
      <c r="L167" s="41"/>
      <c r="M167" s="233" t="s">
        <v>1</v>
      </c>
      <c r="N167" s="234" t="s">
        <v>47</v>
      </c>
      <c r="O167" s="89"/>
      <c r="P167" s="235">
        <f>O167*H167</f>
        <v>0</v>
      </c>
      <c r="Q167" s="235">
        <v>0.00080000000000000004</v>
      </c>
      <c r="R167" s="235">
        <f>Q167*H167</f>
        <v>0.0070000000000000001</v>
      </c>
      <c r="S167" s="235">
        <v>0</v>
      </c>
      <c r="T167" s="23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7" t="s">
        <v>224</v>
      </c>
      <c r="AT167" s="237" t="s">
        <v>159</v>
      </c>
      <c r="AU167" s="237" t="s">
        <v>92</v>
      </c>
      <c r="AY167" s="14" t="s">
        <v>156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4" t="s">
        <v>164</v>
      </c>
      <c r="BK167" s="238">
        <f>ROUND(I167*H167,2)</f>
        <v>0</v>
      </c>
      <c r="BL167" s="14" t="s">
        <v>224</v>
      </c>
      <c r="BM167" s="237" t="s">
        <v>1743</v>
      </c>
    </row>
    <row r="168" s="2" customFormat="1">
      <c r="A168" s="35"/>
      <c r="B168" s="36"/>
      <c r="C168" s="37"/>
      <c r="D168" s="239" t="s">
        <v>166</v>
      </c>
      <c r="E168" s="37"/>
      <c r="F168" s="240" t="s">
        <v>1146</v>
      </c>
      <c r="G168" s="37"/>
      <c r="H168" s="37"/>
      <c r="I168" s="241"/>
      <c r="J168" s="37"/>
      <c r="K168" s="37"/>
      <c r="L168" s="41"/>
      <c r="M168" s="242"/>
      <c r="N168" s="243"/>
      <c r="O168" s="89"/>
      <c r="P168" s="89"/>
      <c r="Q168" s="89"/>
      <c r="R168" s="89"/>
      <c r="S168" s="89"/>
      <c r="T168" s="90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166</v>
      </c>
      <c r="AU168" s="14" t="s">
        <v>92</v>
      </c>
    </row>
    <row r="169" s="2" customFormat="1" ht="24.15" customHeight="1">
      <c r="A169" s="35"/>
      <c r="B169" s="36"/>
      <c r="C169" s="225" t="s">
        <v>224</v>
      </c>
      <c r="D169" s="225" t="s">
        <v>159</v>
      </c>
      <c r="E169" s="226" t="s">
        <v>1148</v>
      </c>
      <c r="F169" s="227" t="s">
        <v>1149</v>
      </c>
      <c r="G169" s="228" t="s">
        <v>182</v>
      </c>
      <c r="H169" s="229">
        <v>3.75</v>
      </c>
      <c r="I169" s="230"/>
      <c r="J169" s="231">
        <f>ROUND(I169*H169,2)</f>
        <v>0</v>
      </c>
      <c r="K169" s="232"/>
      <c r="L169" s="41"/>
      <c r="M169" s="233" t="s">
        <v>1</v>
      </c>
      <c r="N169" s="234" t="s">
        <v>47</v>
      </c>
      <c r="O169" s="89"/>
      <c r="P169" s="235">
        <f>O169*H169</f>
        <v>0</v>
      </c>
      <c r="Q169" s="235">
        <v>0.0012600000000000001</v>
      </c>
      <c r="R169" s="235">
        <f>Q169*H169</f>
        <v>0.004725</v>
      </c>
      <c r="S169" s="235">
        <v>0</v>
      </c>
      <c r="T169" s="23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7" t="s">
        <v>224</v>
      </c>
      <c r="AT169" s="237" t="s">
        <v>159</v>
      </c>
      <c r="AU169" s="237" t="s">
        <v>92</v>
      </c>
      <c r="AY169" s="14" t="s">
        <v>156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4" t="s">
        <v>164</v>
      </c>
      <c r="BK169" s="238">
        <f>ROUND(I169*H169,2)</f>
        <v>0</v>
      </c>
      <c r="BL169" s="14" t="s">
        <v>224</v>
      </c>
      <c r="BM169" s="237" t="s">
        <v>1744</v>
      </c>
    </row>
    <row r="170" s="2" customFormat="1">
      <c r="A170" s="35"/>
      <c r="B170" s="36"/>
      <c r="C170" s="37"/>
      <c r="D170" s="239" t="s">
        <v>166</v>
      </c>
      <c r="E170" s="37"/>
      <c r="F170" s="240" t="s">
        <v>1149</v>
      </c>
      <c r="G170" s="37"/>
      <c r="H170" s="37"/>
      <c r="I170" s="241"/>
      <c r="J170" s="37"/>
      <c r="K170" s="37"/>
      <c r="L170" s="41"/>
      <c r="M170" s="242"/>
      <c r="N170" s="243"/>
      <c r="O170" s="89"/>
      <c r="P170" s="89"/>
      <c r="Q170" s="89"/>
      <c r="R170" s="89"/>
      <c r="S170" s="89"/>
      <c r="T170" s="90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166</v>
      </c>
      <c r="AU170" s="14" t="s">
        <v>92</v>
      </c>
    </row>
    <row r="171" s="2" customFormat="1" ht="37.8" customHeight="1">
      <c r="A171" s="35"/>
      <c r="B171" s="36"/>
      <c r="C171" s="225" t="s">
        <v>231</v>
      </c>
      <c r="D171" s="225" t="s">
        <v>159</v>
      </c>
      <c r="E171" s="226" t="s">
        <v>1151</v>
      </c>
      <c r="F171" s="227" t="s">
        <v>1152</v>
      </c>
      <c r="G171" s="228" t="s">
        <v>182</v>
      </c>
      <c r="H171" s="229">
        <v>13</v>
      </c>
      <c r="I171" s="230"/>
      <c r="J171" s="231">
        <f>ROUND(I171*H171,2)</f>
        <v>0</v>
      </c>
      <c r="K171" s="232"/>
      <c r="L171" s="41"/>
      <c r="M171" s="233" t="s">
        <v>1</v>
      </c>
      <c r="N171" s="234" t="s">
        <v>47</v>
      </c>
      <c r="O171" s="89"/>
      <c r="P171" s="235">
        <f>O171*H171</f>
        <v>0</v>
      </c>
      <c r="Q171" s="235">
        <v>8.0000000000000007E-05</v>
      </c>
      <c r="R171" s="235">
        <f>Q171*H171</f>
        <v>0.0010400000000000001</v>
      </c>
      <c r="S171" s="235">
        <v>0</v>
      </c>
      <c r="T171" s="23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7" t="s">
        <v>224</v>
      </c>
      <c r="AT171" s="237" t="s">
        <v>159</v>
      </c>
      <c r="AU171" s="237" t="s">
        <v>92</v>
      </c>
      <c r="AY171" s="14" t="s">
        <v>156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4" t="s">
        <v>164</v>
      </c>
      <c r="BK171" s="238">
        <f>ROUND(I171*H171,2)</f>
        <v>0</v>
      </c>
      <c r="BL171" s="14" t="s">
        <v>224</v>
      </c>
      <c r="BM171" s="237" t="s">
        <v>1745</v>
      </c>
    </row>
    <row r="172" s="2" customFormat="1">
      <c r="A172" s="35"/>
      <c r="B172" s="36"/>
      <c r="C172" s="37"/>
      <c r="D172" s="239" t="s">
        <v>166</v>
      </c>
      <c r="E172" s="37"/>
      <c r="F172" s="240" t="s">
        <v>1152</v>
      </c>
      <c r="G172" s="37"/>
      <c r="H172" s="37"/>
      <c r="I172" s="241"/>
      <c r="J172" s="37"/>
      <c r="K172" s="37"/>
      <c r="L172" s="41"/>
      <c r="M172" s="242"/>
      <c r="N172" s="243"/>
      <c r="O172" s="89"/>
      <c r="P172" s="89"/>
      <c r="Q172" s="89"/>
      <c r="R172" s="89"/>
      <c r="S172" s="89"/>
      <c r="T172" s="90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166</v>
      </c>
      <c r="AU172" s="14" t="s">
        <v>92</v>
      </c>
    </row>
    <row r="173" s="2" customFormat="1" ht="37.8" customHeight="1">
      <c r="A173" s="35"/>
      <c r="B173" s="36"/>
      <c r="C173" s="225" t="s">
        <v>240</v>
      </c>
      <c r="D173" s="225" t="s">
        <v>159</v>
      </c>
      <c r="E173" s="226" t="s">
        <v>1154</v>
      </c>
      <c r="F173" s="227" t="s">
        <v>1155</v>
      </c>
      <c r="G173" s="228" t="s">
        <v>182</v>
      </c>
      <c r="H173" s="229">
        <v>12.5</v>
      </c>
      <c r="I173" s="230"/>
      <c r="J173" s="231">
        <f>ROUND(I173*H173,2)</f>
        <v>0</v>
      </c>
      <c r="K173" s="232"/>
      <c r="L173" s="41"/>
      <c r="M173" s="233" t="s">
        <v>1</v>
      </c>
      <c r="N173" s="234" t="s">
        <v>47</v>
      </c>
      <c r="O173" s="89"/>
      <c r="P173" s="235">
        <f>O173*H173</f>
        <v>0</v>
      </c>
      <c r="Q173" s="235">
        <v>0.00024000000000000001</v>
      </c>
      <c r="R173" s="235">
        <f>Q173*H173</f>
        <v>0.0030000000000000001</v>
      </c>
      <c r="S173" s="235">
        <v>0</v>
      </c>
      <c r="T173" s="23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7" t="s">
        <v>224</v>
      </c>
      <c r="AT173" s="237" t="s">
        <v>159</v>
      </c>
      <c r="AU173" s="237" t="s">
        <v>92</v>
      </c>
      <c r="AY173" s="14" t="s">
        <v>156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4" t="s">
        <v>164</v>
      </c>
      <c r="BK173" s="238">
        <f>ROUND(I173*H173,2)</f>
        <v>0</v>
      </c>
      <c r="BL173" s="14" t="s">
        <v>224</v>
      </c>
      <c r="BM173" s="237" t="s">
        <v>1746</v>
      </c>
    </row>
    <row r="174" s="2" customFormat="1">
      <c r="A174" s="35"/>
      <c r="B174" s="36"/>
      <c r="C174" s="37"/>
      <c r="D174" s="239" t="s">
        <v>166</v>
      </c>
      <c r="E174" s="37"/>
      <c r="F174" s="240" t="s">
        <v>1155</v>
      </c>
      <c r="G174" s="37"/>
      <c r="H174" s="37"/>
      <c r="I174" s="241"/>
      <c r="J174" s="37"/>
      <c r="K174" s="37"/>
      <c r="L174" s="41"/>
      <c r="M174" s="242"/>
      <c r="N174" s="243"/>
      <c r="O174" s="89"/>
      <c r="P174" s="89"/>
      <c r="Q174" s="89"/>
      <c r="R174" s="89"/>
      <c r="S174" s="89"/>
      <c r="T174" s="90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166</v>
      </c>
      <c r="AU174" s="14" t="s">
        <v>92</v>
      </c>
    </row>
    <row r="175" s="2" customFormat="1" ht="33" customHeight="1">
      <c r="A175" s="35"/>
      <c r="B175" s="36"/>
      <c r="C175" s="244" t="s">
        <v>244</v>
      </c>
      <c r="D175" s="244" t="s">
        <v>245</v>
      </c>
      <c r="E175" s="245" t="s">
        <v>1157</v>
      </c>
      <c r="F175" s="246" t="s">
        <v>1158</v>
      </c>
      <c r="G175" s="247" t="s">
        <v>1738</v>
      </c>
      <c r="H175" s="248">
        <v>1</v>
      </c>
      <c r="I175" s="249"/>
      <c r="J175" s="250">
        <f>ROUND(I175*H175,2)</f>
        <v>0</v>
      </c>
      <c r="K175" s="251"/>
      <c r="L175" s="252"/>
      <c r="M175" s="253" t="s">
        <v>1</v>
      </c>
      <c r="N175" s="254" t="s">
        <v>47</v>
      </c>
      <c r="O175" s="89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7" t="s">
        <v>248</v>
      </c>
      <c r="AT175" s="237" t="s">
        <v>245</v>
      </c>
      <c r="AU175" s="237" t="s">
        <v>92</v>
      </c>
      <c r="AY175" s="14" t="s">
        <v>156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4" t="s">
        <v>164</v>
      </c>
      <c r="BK175" s="238">
        <f>ROUND(I175*H175,2)</f>
        <v>0</v>
      </c>
      <c r="BL175" s="14" t="s">
        <v>224</v>
      </c>
      <c r="BM175" s="237" t="s">
        <v>1747</v>
      </c>
    </row>
    <row r="176" s="2" customFormat="1">
      <c r="A176" s="35"/>
      <c r="B176" s="36"/>
      <c r="C176" s="37"/>
      <c r="D176" s="239" t="s">
        <v>166</v>
      </c>
      <c r="E176" s="37"/>
      <c r="F176" s="240" t="s">
        <v>1158</v>
      </c>
      <c r="G176" s="37"/>
      <c r="H176" s="37"/>
      <c r="I176" s="241"/>
      <c r="J176" s="37"/>
      <c r="K176" s="37"/>
      <c r="L176" s="41"/>
      <c r="M176" s="242"/>
      <c r="N176" s="243"/>
      <c r="O176" s="89"/>
      <c r="P176" s="89"/>
      <c r="Q176" s="89"/>
      <c r="R176" s="89"/>
      <c r="S176" s="89"/>
      <c r="T176" s="90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166</v>
      </c>
      <c r="AU176" s="14" t="s">
        <v>92</v>
      </c>
    </row>
    <row r="177" s="2" customFormat="1" ht="16.5" customHeight="1">
      <c r="A177" s="35"/>
      <c r="B177" s="36"/>
      <c r="C177" s="225" t="s">
        <v>250</v>
      </c>
      <c r="D177" s="225" t="s">
        <v>159</v>
      </c>
      <c r="E177" s="226" t="s">
        <v>1160</v>
      </c>
      <c r="F177" s="227" t="s">
        <v>1161</v>
      </c>
      <c r="G177" s="228" t="s">
        <v>283</v>
      </c>
      <c r="H177" s="229">
        <v>2</v>
      </c>
      <c r="I177" s="230"/>
      <c r="J177" s="231">
        <f>ROUND(I177*H177,2)</f>
        <v>0</v>
      </c>
      <c r="K177" s="232"/>
      <c r="L177" s="41"/>
      <c r="M177" s="233" t="s">
        <v>1</v>
      </c>
      <c r="N177" s="234" t="s">
        <v>47</v>
      </c>
      <c r="O177" s="89"/>
      <c r="P177" s="235">
        <f>O177*H177</f>
        <v>0</v>
      </c>
      <c r="Q177" s="235">
        <v>0.00029</v>
      </c>
      <c r="R177" s="235">
        <f>Q177*H177</f>
        <v>0.00058</v>
      </c>
      <c r="S177" s="235">
        <v>0</v>
      </c>
      <c r="T177" s="23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7" t="s">
        <v>224</v>
      </c>
      <c r="AT177" s="237" t="s">
        <v>159</v>
      </c>
      <c r="AU177" s="237" t="s">
        <v>92</v>
      </c>
      <c r="AY177" s="14" t="s">
        <v>156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4" t="s">
        <v>164</v>
      </c>
      <c r="BK177" s="238">
        <f>ROUND(I177*H177,2)</f>
        <v>0</v>
      </c>
      <c r="BL177" s="14" t="s">
        <v>224</v>
      </c>
      <c r="BM177" s="237" t="s">
        <v>1748</v>
      </c>
    </row>
    <row r="178" s="2" customFormat="1">
      <c r="A178" s="35"/>
      <c r="B178" s="36"/>
      <c r="C178" s="37"/>
      <c r="D178" s="239" t="s">
        <v>166</v>
      </c>
      <c r="E178" s="37"/>
      <c r="F178" s="240" t="s">
        <v>1161</v>
      </c>
      <c r="G178" s="37"/>
      <c r="H178" s="37"/>
      <c r="I178" s="241"/>
      <c r="J178" s="37"/>
      <c r="K178" s="37"/>
      <c r="L178" s="41"/>
      <c r="M178" s="242"/>
      <c r="N178" s="243"/>
      <c r="O178" s="89"/>
      <c r="P178" s="89"/>
      <c r="Q178" s="89"/>
      <c r="R178" s="89"/>
      <c r="S178" s="89"/>
      <c r="T178" s="90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166</v>
      </c>
      <c r="AU178" s="14" t="s">
        <v>92</v>
      </c>
    </row>
    <row r="179" s="2" customFormat="1" ht="21.75" customHeight="1">
      <c r="A179" s="35"/>
      <c r="B179" s="36"/>
      <c r="C179" s="225" t="s">
        <v>7</v>
      </c>
      <c r="D179" s="225" t="s">
        <v>159</v>
      </c>
      <c r="E179" s="226" t="s">
        <v>1163</v>
      </c>
      <c r="F179" s="227" t="s">
        <v>1164</v>
      </c>
      <c r="G179" s="228" t="s">
        <v>283</v>
      </c>
      <c r="H179" s="229">
        <v>1</v>
      </c>
      <c r="I179" s="230"/>
      <c r="J179" s="231">
        <f>ROUND(I179*H179,2)</f>
        <v>0</v>
      </c>
      <c r="K179" s="232"/>
      <c r="L179" s="41"/>
      <c r="M179" s="233" t="s">
        <v>1</v>
      </c>
      <c r="N179" s="234" t="s">
        <v>47</v>
      </c>
      <c r="O179" s="89"/>
      <c r="P179" s="235">
        <f>O179*H179</f>
        <v>0</v>
      </c>
      <c r="Q179" s="235">
        <v>0.00021000000000000001</v>
      </c>
      <c r="R179" s="235">
        <f>Q179*H179</f>
        <v>0.00021000000000000001</v>
      </c>
      <c r="S179" s="235">
        <v>0</v>
      </c>
      <c r="T179" s="23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7" t="s">
        <v>224</v>
      </c>
      <c r="AT179" s="237" t="s">
        <v>159</v>
      </c>
      <c r="AU179" s="237" t="s">
        <v>92</v>
      </c>
      <c r="AY179" s="14" t="s">
        <v>156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4" t="s">
        <v>164</v>
      </c>
      <c r="BK179" s="238">
        <f>ROUND(I179*H179,2)</f>
        <v>0</v>
      </c>
      <c r="BL179" s="14" t="s">
        <v>224</v>
      </c>
      <c r="BM179" s="237" t="s">
        <v>1749</v>
      </c>
    </row>
    <row r="180" s="2" customFormat="1">
      <c r="A180" s="35"/>
      <c r="B180" s="36"/>
      <c r="C180" s="37"/>
      <c r="D180" s="239" t="s">
        <v>166</v>
      </c>
      <c r="E180" s="37"/>
      <c r="F180" s="240" t="s">
        <v>1164</v>
      </c>
      <c r="G180" s="37"/>
      <c r="H180" s="37"/>
      <c r="I180" s="241"/>
      <c r="J180" s="37"/>
      <c r="K180" s="37"/>
      <c r="L180" s="41"/>
      <c r="M180" s="242"/>
      <c r="N180" s="243"/>
      <c r="O180" s="89"/>
      <c r="P180" s="89"/>
      <c r="Q180" s="89"/>
      <c r="R180" s="89"/>
      <c r="S180" s="89"/>
      <c r="T180" s="90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166</v>
      </c>
      <c r="AU180" s="14" t="s">
        <v>92</v>
      </c>
    </row>
    <row r="181" s="2" customFormat="1" ht="21.75" customHeight="1">
      <c r="A181" s="35"/>
      <c r="B181" s="36"/>
      <c r="C181" s="225" t="s">
        <v>260</v>
      </c>
      <c r="D181" s="225" t="s">
        <v>159</v>
      </c>
      <c r="E181" s="226" t="s">
        <v>1166</v>
      </c>
      <c r="F181" s="227" t="s">
        <v>1167</v>
      </c>
      <c r="G181" s="228" t="s">
        <v>283</v>
      </c>
      <c r="H181" s="229">
        <v>4</v>
      </c>
      <c r="I181" s="230"/>
      <c r="J181" s="231">
        <f>ROUND(I181*H181,2)</f>
        <v>0</v>
      </c>
      <c r="K181" s="232"/>
      <c r="L181" s="41"/>
      <c r="M181" s="233" t="s">
        <v>1</v>
      </c>
      <c r="N181" s="234" t="s">
        <v>47</v>
      </c>
      <c r="O181" s="89"/>
      <c r="P181" s="235">
        <f>O181*H181</f>
        <v>0</v>
      </c>
      <c r="Q181" s="235">
        <v>0.00034000000000000002</v>
      </c>
      <c r="R181" s="235">
        <f>Q181*H181</f>
        <v>0.0013600000000000001</v>
      </c>
      <c r="S181" s="235">
        <v>0</v>
      </c>
      <c r="T181" s="23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7" t="s">
        <v>224</v>
      </c>
      <c r="AT181" s="237" t="s">
        <v>159</v>
      </c>
      <c r="AU181" s="237" t="s">
        <v>92</v>
      </c>
      <c r="AY181" s="14" t="s">
        <v>156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4" t="s">
        <v>164</v>
      </c>
      <c r="BK181" s="238">
        <f>ROUND(I181*H181,2)</f>
        <v>0</v>
      </c>
      <c r="BL181" s="14" t="s">
        <v>224</v>
      </c>
      <c r="BM181" s="237" t="s">
        <v>1750</v>
      </c>
    </row>
    <row r="182" s="2" customFormat="1">
      <c r="A182" s="35"/>
      <c r="B182" s="36"/>
      <c r="C182" s="37"/>
      <c r="D182" s="239" t="s">
        <v>166</v>
      </c>
      <c r="E182" s="37"/>
      <c r="F182" s="240" t="s">
        <v>1167</v>
      </c>
      <c r="G182" s="37"/>
      <c r="H182" s="37"/>
      <c r="I182" s="241"/>
      <c r="J182" s="37"/>
      <c r="K182" s="37"/>
      <c r="L182" s="41"/>
      <c r="M182" s="242"/>
      <c r="N182" s="243"/>
      <c r="O182" s="89"/>
      <c r="P182" s="89"/>
      <c r="Q182" s="89"/>
      <c r="R182" s="89"/>
      <c r="S182" s="89"/>
      <c r="T182" s="90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166</v>
      </c>
      <c r="AU182" s="14" t="s">
        <v>92</v>
      </c>
    </row>
    <row r="183" s="2" customFormat="1" ht="24.15" customHeight="1">
      <c r="A183" s="35"/>
      <c r="B183" s="36"/>
      <c r="C183" s="225" t="s">
        <v>264</v>
      </c>
      <c r="D183" s="225" t="s">
        <v>159</v>
      </c>
      <c r="E183" s="226" t="s">
        <v>1169</v>
      </c>
      <c r="F183" s="227" t="s">
        <v>1170</v>
      </c>
      <c r="G183" s="228" t="s">
        <v>283</v>
      </c>
      <c r="H183" s="229">
        <v>1</v>
      </c>
      <c r="I183" s="230"/>
      <c r="J183" s="231">
        <f>ROUND(I183*H183,2)</f>
        <v>0</v>
      </c>
      <c r="K183" s="232"/>
      <c r="L183" s="41"/>
      <c r="M183" s="233" t="s">
        <v>1</v>
      </c>
      <c r="N183" s="234" t="s">
        <v>47</v>
      </c>
      <c r="O183" s="89"/>
      <c r="P183" s="235">
        <f>O183*H183</f>
        <v>0</v>
      </c>
      <c r="Q183" s="235">
        <v>0.00040000000000000002</v>
      </c>
      <c r="R183" s="235">
        <f>Q183*H183</f>
        <v>0.00040000000000000002</v>
      </c>
      <c r="S183" s="235">
        <v>0</v>
      </c>
      <c r="T183" s="23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7" t="s">
        <v>224</v>
      </c>
      <c r="AT183" s="237" t="s">
        <v>159</v>
      </c>
      <c r="AU183" s="237" t="s">
        <v>92</v>
      </c>
      <c r="AY183" s="14" t="s">
        <v>156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4" t="s">
        <v>164</v>
      </c>
      <c r="BK183" s="238">
        <f>ROUND(I183*H183,2)</f>
        <v>0</v>
      </c>
      <c r="BL183" s="14" t="s">
        <v>224</v>
      </c>
      <c r="BM183" s="237" t="s">
        <v>1751</v>
      </c>
    </row>
    <row r="184" s="2" customFormat="1">
      <c r="A184" s="35"/>
      <c r="B184" s="36"/>
      <c r="C184" s="37"/>
      <c r="D184" s="239" t="s">
        <v>166</v>
      </c>
      <c r="E184" s="37"/>
      <c r="F184" s="240" t="s">
        <v>1170</v>
      </c>
      <c r="G184" s="37"/>
      <c r="H184" s="37"/>
      <c r="I184" s="241"/>
      <c r="J184" s="37"/>
      <c r="K184" s="37"/>
      <c r="L184" s="41"/>
      <c r="M184" s="242"/>
      <c r="N184" s="243"/>
      <c r="O184" s="89"/>
      <c r="P184" s="89"/>
      <c r="Q184" s="89"/>
      <c r="R184" s="89"/>
      <c r="S184" s="89"/>
      <c r="T184" s="90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166</v>
      </c>
      <c r="AU184" s="14" t="s">
        <v>92</v>
      </c>
    </row>
    <row r="185" s="2" customFormat="1" ht="24.15" customHeight="1">
      <c r="A185" s="35"/>
      <c r="B185" s="36"/>
      <c r="C185" s="225" t="s">
        <v>268</v>
      </c>
      <c r="D185" s="225" t="s">
        <v>159</v>
      </c>
      <c r="E185" s="226" t="s">
        <v>1172</v>
      </c>
      <c r="F185" s="227" t="s">
        <v>1173</v>
      </c>
      <c r="G185" s="228" t="s">
        <v>182</v>
      </c>
      <c r="H185" s="229">
        <v>25.5</v>
      </c>
      <c r="I185" s="230"/>
      <c r="J185" s="231">
        <f>ROUND(I185*H185,2)</f>
        <v>0</v>
      </c>
      <c r="K185" s="232"/>
      <c r="L185" s="41"/>
      <c r="M185" s="233" t="s">
        <v>1</v>
      </c>
      <c r="N185" s="234" t="s">
        <v>47</v>
      </c>
      <c r="O185" s="89"/>
      <c r="P185" s="235">
        <f>O185*H185</f>
        <v>0</v>
      </c>
      <c r="Q185" s="235">
        <v>0.00040000000000000002</v>
      </c>
      <c r="R185" s="235">
        <f>Q185*H185</f>
        <v>0.010200000000000001</v>
      </c>
      <c r="S185" s="235">
        <v>0</v>
      </c>
      <c r="T185" s="23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7" t="s">
        <v>224</v>
      </c>
      <c r="AT185" s="237" t="s">
        <v>159</v>
      </c>
      <c r="AU185" s="237" t="s">
        <v>92</v>
      </c>
      <c r="AY185" s="14" t="s">
        <v>156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4" t="s">
        <v>164</v>
      </c>
      <c r="BK185" s="238">
        <f>ROUND(I185*H185,2)</f>
        <v>0</v>
      </c>
      <c r="BL185" s="14" t="s">
        <v>224</v>
      </c>
      <c r="BM185" s="237" t="s">
        <v>1752</v>
      </c>
    </row>
    <row r="186" s="2" customFormat="1">
      <c r="A186" s="35"/>
      <c r="B186" s="36"/>
      <c r="C186" s="37"/>
      <c r="D186" s="239" t="s">
        <v>166</v>
      </c>
      <c r="E186" s="37"/>
      <c r="F186" s="240" t="s">
        <v>1173</v>
      </c>
      <c r="G186" s="37"/>
      <c r="H186" s="37"/>
      <c r="I186" s="241"/>
      <c r="J186" s="37"/>
      <c r="K186" s="37"/>
      <c r="L186" s="41"/>
      <c r="M186" s="242"/>
      <c r="N186" s="243"/>
      <c r="O186" s="89"/>
      <c r="P186" s="89"/>
      <c r="Q186" s="89"/>
      <c r="R186" s="89"/>
      <c r="S186" s="89"/>
      <c r="T186" s="90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166</v>
      </c>
      <c r="AU186" s="14" t="s">
        <v>92</v>
      </c>
    </row>
    <row r="187" s="2" customFormat="1" ht="21.75" customHeight="1">
      <c r="A187" s="35"/>
      <c r="B187" s="36"/>
      <c r="C187" s="225" t="s">
        <v>272</v>
      </c>
      <c r="D187" s="225" t="s">
        <v>159</v>
      </c>
      <c r="E187" s="226" t="s">
        <v>1175</v>
      </c>
      <c r="F187" s="227" t="s">
        <v>1176</v>
      </c>
      <c r="G187" s="228" t="s">
        <v>182</v>
      </c>
      <c r="H187" s="229">
        <v>25.5</v>
      </c>
      <c r="I187" s="230"/>
      <c r="J187" s="231">
        <f>ROUND(I187*H187,2)</f>
        <v>0</v>
      </c>
      <c r="K187" s="232"/>
      <c r="L187" s="41"/>
      <c r="M187" s="233" t="s">
        <v>1</v>
      </c>
      <c r="N187" s="234" t="s">
        <v>47</v>
      </c>
      <c r="O187" s="89"/>
      <c r="P187" s="235">
        <f>O187*H187</f>
        <v>0</v>
      </c>
      <c r="Q187" s="235">
        <v>1.0000000000000001E-05</v>
      </c>
      <c r="R187" s="235">
        <f>Q187*H187</f>
        <v>0.00025500000000000002</v>
      </c>
      <c r="S187" s="235">
        <v>0</v>
      </c>
      <c r="T187" s="23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7" t="s">
        <v>224</v>
      </c>
      <c r="AT187" s="237" t="s">
        <v>159</v>
      </c>
      <c r="AU187" s="237" t="s">
        <v>92</v>
      </c>
      <c r="AY187" s="14" t="s">
        <v>156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4" t="s">
        <v>164</v>
      </c>
      <c r="BK187" s="238">
        <f>ROUND(I187*H187,2)</f>
        <v>0</v>
      </c>
      <c r="BL187" s="14" t="s">
        <v>224</v>
      </c>
      <c r="BM187" s="237" t="s">
        <v>1753</v>
      </c>
    </row>
    <row r="188" s="2" customFormat="1">
      <c r="A188" s="35"/>
      <c r="B188" s="36"/>
      <c r="C188" s="37"/>
      <c r="D188" s="239" t="s">
        <v>166</v>
      </c>
      <c r="E188" s="37"/>
      <c r="F188" s="240" t="s">
        <v>1176</v>
      </c>
      <c r="G188" s="37"/>
      <c r="H188" s="37"/>
      <c r="I188" s="241"/>
      <c r="J188" s="37"/>
      <c r="K188" s="37"/>
      <c r="L188" s="41"/>
      <c r="M188" s="242"/>
      <c r="N188" s="243"/>
      <c r="O188" s="89"/>
      <c r="P188" s="89"/>
      <c r="Q188" s="89"/>
      <c r="R188" s="89"/>
      <c r="S188" s="89"/>
      <c r="T188" s="90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166</v>
      </c>
      <c r="AU188" s="14" t="s">
        <v>92</v>
      </c>
    </row>
    <row r="189" s="2" customFormat="1" ht="24.15" customHeight="1">
      <c r="A189" s="35"/>
      <c r="B189" s="36"/>
      <c r="C189" s="225" t="s">
        <v>276</v>
      </c>
      <c r="D189" s="225" t="s">
        <v>159</v>
      </c>
      <c r="E189" s="226" t="s">
        <v>1178</v>
      </c>
      <c r="F189" s="227" t="s">
        <v>1179</v>
      </c>
      <c r="G189" s="228" t="s">
        <v>210</v>
      </c>
      <c r="H189" s="229">
        <v>0.041000000000000002</v>
      </c>
      <c r="I189" s="230"/>
      <c r="J189" s="231">
        <f>ROUND(I189*H189,2)</f>
        <v>0</v>
      </c>
      <c r="K189" s="232"/>
      <c r="L189" s="41"/>
      <c r="M189" s="233" t="s">
        <v>1</v>
      </c>
      <c r="N189" s="234" t="s">
        <v>47</v>
      </c>
      <c r="O189" s="89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7" t="s">
        <v>224</v>
      </c>
      <c r="AT189" s="237" t="s">
        <v>159</v>
      </c>
      <c r="AU189" s="237" t="s">
        <v>92</v>
      </c>
      <c r="AY189" s="14" t="s">
        <v>156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4" t="s">
        <v>164</v>
      </c>
      <c r="BK189" s="238">
        <f>ROUND(I189*H189,2)</f>
        <v>0</v>
      </c>
      <c r="BL189" s="14" t="s">
        <v>224</v>
      </c>
      <c r="BM189" s="237" t="s">
        <v>1754</v>
      </c>
    </row>
    <row r="190" s="2" customFormat="1">
      <c r="A190" s="35"/>
      <c r="B190" s="36"/>
      <c r="C190" s="37"/>
      <c r="D190" s="239" t="s">
        <v>166</v>
      </c>
      <c r="E190" s="37"/>
      <c r="F190" s="240" t="s">
        <v>1181</v>
      </c>
      <c r="G190" s="37"/>
      <c r="H190" s="37"/>
      <c r="I190" s="241"/>
      <c r="J190" s="37"/>
      <c r="K190" s="37"/>
      <c r="L190" s="41"/>
      <c r="M190" s="242"/>
      <c r="N190" s="243"/>
      <c r="O190" s="89"/>
      <c r="P190" s="89"/>
      <c r="Q190" s="89"/>
      <c r="R190" s="89"/>
      <c r="S190" s="89"/>
      <c r="T190" s="90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166</v>
      </c>
      <c r="AU190" s="14" t="s">
        <v>92</v>
      </c>
    </row>
    <row r="191" s="12" customFormat="1" ht="22.8" customHeight="1">
      <c r="A191" s="12"/>
      <c r="B191" s="209"/>
      <c r="C191" s="210"/>
      <c r="D191" s="211" t="s">
        <v>78</v>
      </c>
      <c r="E191" s="223" t="s">
        <v>1182</v>
      </c>
      <c r="F191" s="223" t="s">
        <v>1183</v>
      </c>
      <c r="G191" s="210"/>
      <c r="H191" s="210"/>
      <c r="I191" s="213"/>
      <c r="J191" s="224">
        <f>BK191</f>
        <v>0</v>
      </c>
      <c r="K191" s="210"/>
      <c r="L191" s="215"/>
      <c r="M191" s="216"/>
      <c r="N191" s="217"/>
      <c r="O191" s="217"/>
      <c r="P191" s="218">
        <f>SUM(P192:P225)</f>
        <v>0</v>
      </c>
      <c r="Q191" s="217"/>
      <c r="R191" s="218">
        <f>SUM(R192:R225)</f>
        <v>0.07536000000000001</v>
      </c>
      <c r="S191" s="217"/>
      <c r="T191" s="219">
        <f>SUM(T192:T225)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0" t="s">
        <v>92</v>
      </c>
      <c r="AT191" s="221" t="s">
        <v>78</v>
      </c>
      <c r="AU191" s="221" t="s">
        <v>86</v>
      </c>
      <c r="AY191" s="220" t="s">
        <v>156</v>
      </c>
      <c r="BK191" s="222">
        <f>SUM(BK192:BK225)</f>
        <v>0</v>
      </c>
    </row>
    <row r="192" s="2" customFormat="1" ht="24.15" customHeight="1">
      <c r="A192" s="35"/>
      <c r="B192" s="36"/>
      <c r="C192" s="225" t="s">
        <v>280</v>
      </c>
      <c r="D192" s="225" t="s">
        <v>159</v>
      </c>
      <c r="E192" s="226" t="s">
        <v>1184</v>
      </c>
      <c r="F192" s="227" t="s">
        <v>1185</v>
      </c>
      <c r="G192" s="228" t="s">
        <v>283</v>
      </c>
      <c r="H192" s="229">
        <v>1</v>
      </c>
      <c r="I192" s="230"/>
      <c r="J192" s="231">
        <f>ROUND(I192*H192,2)</f>
        <v>0</v>
      </c>
      <c r="K192" s="232"/>
      <c r="L192" s="41"/>
      <c r="M192" s="233" t="s">
        <v>1</v>
      </c>
      <c r="N192" s="234" t="s">
        <v>47</v>
      </c>
      <c r="O192" s="89"/>
      <c r="P192" s="235">
        <f>O192*H192</f>
        <v>0</v>
      </c>
      <c r="Q192" s="235">
        <v>0.0010200000000000001</v>
      </c>
      <c r="R192" s="235">
        <f>Q192*H192</f>
        <v>0.0010200000000000001</v>
      </c>
      <c r="S192" s="235">
        <v>0</v>
      </c>
      <c r="T192" s="23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7" t="s">
        <v>224</v>
      </c>
      <c r="AT192" s="237" t="s">
        <v>159</v>
      </c>
      <c r="AU192" s="237" t="s">
        <v>92</v>
      </c>
      <c r="AY192" s="14" t="s">
        <v>156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4" t="s">
        <v>164</v>
      </c>
      <c r="BK192" s="238">
        <f>ROUND(I192*H192,2)</f>
        <v>0</v>
      </c>
      <c r="BL192" s="14" t="s">
        <v>224</v>
      </c>
      <c r="BM192" s="237" t="s">
        <v>1755</v>
      </c>
    </row>
    <row r="193" s="2" customFormat="1">
      <c r="A193" s="35"/>
      <c r="B193" s="36"/>
      <c r="C193" s="37"/>
      <c r="D193" s="239" t="s">
        <v>166</v>
      </c>
      <c r="E193" s="37"/>
      <c r="F193" s="240" t="s">
        <v>1185</v>
      </c>
      <c r="G193" s="37"/>
      <c r="H193" s="37"/>
      <c r="I193" s="241"/>
      <c r="J193" s="37"/>
      <c r="K193" s="37"/>
      <c r="L193" s="41"/>
      <c r="M193" s="242"/>
      <c r="N193" s="243"/>
      <c r="O193" s="89"/>
      <c r="P193" s="89"/>
      <c r="Q193" s="89"/>
      <c r="R193" s="89"/>
      <c r="S193" s="89"/>
      <c r="T193" s="90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166</v>
      </c>
      <c r="AU193" s="14" t="s">
        <v>92</v>
      </c>
    </row>
    <row r="194" s="2" customFormat="1" ht="16.5" customHeight="1">
      <c r="A194" s="35"/>
      <c r="B194" s="36"/>
      <c r="C194" s="244" t="s">
        <v>285</v>
      </c>
      <c r="D194" s="244" t="s">
        <v>245</v>
      </c>
      <c r="E194" s="245" t="s">
        <v>1187</v>
      </c>
      <c r="F194" s="246" t="s">
        <v>1188</v>
      </c>
      <c r="G194" s="247" t="s">
        <v>1756</v>
      </c>
      <c r="H194" s="248">
        <v>1</v>
      </c>
      <c r="I194" s="249"/>
      <c r="J194" s="250">
        <f>ROUND(I194*H194,2)</f>
        <v>0</v>
      </c>
      <c r="K194" s="251"/>
      <c r="L194" s="252"/>
      <c r="M194" s="253" t="s">
        <v>1</v>
      </c>
      <c r="N194" s="254" t="s">
        <v>47</v>
      </c>
      <c r="O194" s="89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7" t="s">
        <v>248</v>
      </c>
      <c r="AT194" s="237" t="s">
        <v>245</v>
      </c>
      <c r="AU194" s="237" t="s">
        <v>92</v>
      </c>
      <c r="AY194" s="14" t="s">
        <v>156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4" t="s">
        <v>164</v>
      </c>
      <c r="BK194" s="238">
        <f>ROUND(I194*H194,2)</f>
        <v>0</v>
      </c>
      <c r="BL194" s="14" t="s">
        <v>224</v>
      </c>
      <c r="BM194" s="237" t="s">
        <v>1757</v>
      </c>
    </row>
    <row r="195" s="2" customFormat="1">
      <c r="A195" s="35"/>
      <c r="B195" s="36"/>
      <c r="C195" s="37"/>
      <c r="D195" s="239" t="s">
        <v>166</v>
      </c>
      <c r="E195" s="37"/>
      <c r="F195" s="240" t="s">
        <v>1188</v>
      </c>
      <c r="G195" s="37"/>
      <c r="H195" s="37"/>
      <c r="I195" s="241"/>
      <c r="J195" s="37"/>
      <c r="K195" s="37"/>
      <c r="L195" s="41"/>
      <c r="M195" s="242"/>
      <c r="N195" s="243"/>
      <c r="O195" s="89"/>
      <c r="P195" s="89"/>
      <c r="Q195" s="89"/>
      <c r="R195" s="89"/>
      <c r="S195" s="89"/>
      <c r="T195" s="90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166</v>
      </c>
      <c r="AU195" s="14" t="s">
        <v>92</v>
      </c>
    </row>
    <row r="196" s="2" customFormat="1" ht="24.15" customHeight="1">
      <c r="A196" s="35"/>
      <c r="B196" s="36"/>
      <c r="C196" s="225" t="s">
        <v>289</v>
      </c>
      <c r="D196" s="225" t="s">
        <v>159</v>
      </c>
      <c r="E196" s="226" t="s">
        <v>1190</v>
      </c>
      <c r="F196" s="227" t="s">
        <v>1191</v>
      </c>
      <c r="G196" s="228" t="s">
        <v>1192</v>
      </c>
      <c r="H196" s="229">
        <v>1</v>
      </c>
      <c r="I196" s="230"/>
      <c r="J196" s="231">
        <f>ROUND(I196*H196,2)</f>
        <v>0</v>
      </c>
      <c r="K196" s="232"/>
      <c r="L196" s="41"/>
      <c r="M196" s="233" t="s">
        <v>1</v>
      </c>
      <c r="N196" s="234" t="s">
        <v>47</v>
      </c>
      <c r="O196" s="89"/>
      <c r="P196" s="235">
        <f>O196*H196</f>
        <v>0</v>
      </c>
      <c r="Q196" s="235">
        <v>0.017469999999999999</v>
      </c>
      <c r="R196" s="235">
        <f>Q196*H196</f>
        <v>0.017469999999999999</v>
      </c>
      <c r="S196" s="235">
        <v>0</v>
      </c>
      <c r="T196" s="236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7" t="s">
        <v>224</v>
      </c>
      <c r="AT196" s="237" t="s">
        <v>159</v>
      </c>
      <c r="AU196" s="237" t="s">
        <v>92</v>
      </c>
      <c r="AY196" s="14" t="s">
        <v>156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4" t="s">
        <v>164</v>
      </c>
      <c r="BK196" s="238">
        <f>ROUND(I196*H196,2)</f>
        <v>0</v>
      </c>
      <c r="BL196" s="14" t="s">
        <v>224</v>
      </c>
      <c r="BM196" s="237" t="s">
        <v>1758</v>
      </c>
    </row>
    <row r="197" s="2" customFormat="1">
      <c r="A197" s="35"/>
      <c r="B197" s="36"/>
      <c r="C197" s="37"/>
      <c r="D197" s="239" t="s">
        <v>166</v>
      </c>
      <c r="E197" s="37"/>
      <c r="F197" s="240" t="s">
        <v>1191</v>
      </c>
      <c r="G197" s="37"/>
      <c r="H197" s="37"/>
      <c r="I197" s="241"/>
      <c r="J197" s="37"/>
      <c r="K197" s="37"/>
      <c r="L197" s="41"/>
      <c r="M197" s="242"/>
      <c r="N197" s="243"/>
      <c r="O197" s="89"/>
      <c r="P197" s="89"/>
      <c r="Q197" s="89"/>
      <c r="R197" s="89"/>
      <c r="S197" s="89"/>
      <c r="T197" s="90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166</v>
      </c>
      <c r="AU197" s="14" t="s">
        <v>92</v>
      </c>
    </row>
    <row r="198" s="2" customFormat="1" ht="16.5" customHeight="1">
      <c r="A198" s="35"/>
      <c r="B198" s="36"/>
      <c r="C198" s="225" t="s">
        <v>293</v>
      </c>
      <c r="D198" s="225" t="s">
        <v>159</v>
      </c>
      <c r="E198" s="226" t="s">
        <v>1194</v>
      </c>
      <c r="F198" s="227" t="s">
        <v>1195</v>
      </c>
      <c r="G198" s="228" t="s">
        <v>283</v>
      </c>
      <c r="H198" s="229">
        <v>1</v>
      </c>
      <c r="I198" s="230"/>
      <c r="J198" s="231">
        <f>ROUND(I198*H198,2)</f>
        <v>0</v>
      </c>
      <c r="K198" s="232"/>
      <c r="L198" s="41"/>
      <c r="M198" s="233" t="s">
        <v>1</v>
      </c>
      <c r="N198" s="234" t="s">
        <v>47</v>
      </c>
      <c r="O198" s="89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7" t="s">
        <v>224</v>
      </c>
      <c r="AT198" s="237" t="s">
        <v>159</v>
      </c>
      <c r="AU198" s="237" t="s">
        <v>92</v>
      </c>
      <c r="AY198" s="14" t="s">
        <v>156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4" t="s">
        <v>164</v>
      </c>
      <c r="BK198" s="238">
        <f>ROUND(I198*H198,2)</f>
        <v>0</v>
      </c>
      <c r="BL198" s="14" t="s">
        <v>224</v>
      </c>
      <c r="BM198" s="237" t="s">
        <v>1759</v>
      </c>
    </row>
    <row r="199" s="2" customFormat="1">
      <c r="A199" s="35"/>
      <c r="B199" s="36"/>
      <c r="C199" s="37"/>
      <c r="D199" s="239" t="s">
        <v>166</v>
      </c>
      <c r="E199" s="37"/>
      <c r="F199" s="240" t="s">
        <v>1195</v>
      </c>
      <c r="G199" s="37"/>
      <c r="H199" s="37"/>
      <c r="I199" s="241"/>
      <c r="J199" s="37"/>
      <c r="K199" s="37"/>
      <c r="L199" s="41"/>
      <c r="M199" s="242"/>
      <c r="N199" s="243"/>
      <c r="O199" s="89"/>
      <c r="P199" s="89"/>
      <c r="Q199" s="89"/>
      <c r="R199" s="89"/>
      <c r="S199" s="89"/>
      <c r="T199" s="90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166</v>
      </c>
      <c r="AU199" s="14" t="s">
        <v>92</v>
      </c>
    </row>
    <row r="200" s="2" customFormat="1" ht="16.5" customHeight="1">
      <c r="A200" s="35"/>
      <c r="B200" s="36"/>
      <c r="C200" s="244" t="s">
        <v>297</v>
      </c>
      <c r="D200" s="244" t="s">
        <v>245</v>
      </c>
      <c r="E200" s="245" t="s">
        <v>1197</v>
      </c>
      <c r="F200" s="246" t="s">
        <v>1198</v>
      </c>
      <c r="G200" s="247" t="s">
        <v>283</v>
      </c>
      <c r="H200" s="248">
        <v>1</v>
      </c>
      <c r="I200" s="249"/>
      <c r="J200" s="250">
        <f>ROUND(I200*H200,2)</f>
        <v>0</v>
      </c>
      <c r="K200" s="251"/>
      <c r="L200" s="252"/>
      <c r="M200" s="253" t="s">
        <v>1</v>
      </c>
      <c r="N200" s="254" t="s">
        <v>47</v>
      </c>
      <c r="O200" s="89"/>
      <c r="P200" s="235">
        <f>O200*H200</f>
        <v>0</v>
      </c>
      <c r="Q200" s="235">
        <v>0.0022000000000000001</v>
      </c>
      <c r="R200" s="235">
        <f>Q200*H200</f>
        <v>0.0022000000000000001</v>
      </c>
      <c r="S200" s="235">
        <v>0</v>
      </c>
      <c r="T200" s="23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7" t="s">
        <v>248</v>
      </c>
      <c r="AT200" s="237" t="s">
        <v>245</v>
      </c>
      <c r="AU200" s="237" t="s">
        <v>92</v>
      </c>
      <c r="AY200" s="14" t="s">
        <v>156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4" t="s">
        <v>164</v>
      </c>
      <c r="BK200" s="238">
        <f>ROUND(I200*H200,2)</f>
        <v>0</v>
      </c>
      <c r="BL200" s="14" t="s">
        <v>224</v>
      </c>
      <c r="BM200" s="237" t="s">
        <v>1760</v>
      </c>
    </row>
    <row r="201" s="2" customFormat="1">
      <c r="A201" s="35"/>
      <c r="B201" s="36"/>
      <c r="C201" s="37"/>
      <c r="D201" s="239" t="s">
        <v>166</v>
      </c>
      <c r="E201" s="37"/>
      <c r="F201" s="240" t="s">
        <v>1198</v>
      </c>
      <c r="G201" s="37"/>
      <c r="H201" s="37"/>
      <c r="I201" s="241"/>
      <c r="J201" s="37"/>
      <c r="K201" s="37"/>
      <c r="L201" s="41"/>
      <c r="M201" s="242"/>
      <c r="N201" s="243"/>
      <c r="O201" s="89"/>
      <c r="P201" s="89"/>
      <c r="Q201" s="89"/>
      <c r="R201" s="89"/>
      <c r="S201" s="89"/>
      <c r="T201" s="90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166</v>
      </c>
      <c r="AU201" s="14" t="s">
        <v>92</v>
      </c>
    </row>
    <row r="202" s="2" customFormat="1" ht="24.15" customHeight="1">
      <c r="A202" s="35"/>
      <c r="B202" s="36"/>
      <c r="C202" s="225" t="s">
        <v>248</v>
      </c>
      <c r="D202" s="225" t="s">
        <v>159</v>
      </c>
      <c r="E202" s="226" t="s">
        <v>1200</v>
      </c>
      <c r="F202" s="227" t="s">
        <v>1201</v>
      </c>
      <c r="G202" s="228" t="s">
        <v>1192</v>
      </c>
      <c r="H202" s="229">
        <v>1</v>
      </c>
      <c r="I202" s="230"/>
      <c r="J202" s="231">
        <f>ROUND(I202*H202,2)</f>
        <v>0</v>
      </c>
      <c r="K202" s="232"/>
      <c r="L202" s="41"/>
      <c r="M202" s="233" t="s">
        <v>1</v>
      </c>
      <c r="N202" s="234" t="s">
        <v>47</v>
      </c>
      <c r="O202" s="89"/>
      <c r="P202" s="235">
        <f>O202*H202</f>
        <v>0</v>
      </c>
      <c r="Q202" s="235">
        <v>0.026630000000000001</v>
      </c>
      <c r="R202" s="235">
        <f>Q202*H202</f>
        <v>0.026630000000000001</v>
      </c>
      <c r="S202" s="235">
        <v>0</v>
      </c>
      <c r="T202" s="23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7" t="s">
        <v>224</v>
      </c>
      <c r="AT202" s="237" t="s">
        <v>159</v>
      </c>
      <c r="AU202" s="237" t="s">
        <v>92</v>
      </c>
      <c r="AY202" s="14" t="s">
        <v>156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4" t="s">
        <v>164</v>
      </c>
      <c r="BK202" s="238">
        <f>ROUND(I202*H202,2)</f>
        <v>0</v>
      </c>
      <c r="BL202" s="14" t="s">
        <v>224</v>
      </c>
      <c r="BM202" s="237" t="s">
        <v>1761</v>
      </c>
    </row>
    <row r="203" s="2" customFormat="1">
      <c r="A203" s="35"/>
      <c r="B203" s="36"/>
      <c r="C203" s="37"/>
      <c r="D203" s="239" t="s">
        <v>166</v>
      </c>
      <c r="E203" s="37"/>
      <c r="F203" s="240" t="s">
        <v>1201</v>
      </c>
      <c r="G203" s="37"/>
      <c r="H203" s="37"/>
      <c r="I203" s="241"/>
      <c r="J203" s="37"/>
      <c r="K203" s="37"/>
      <c r="L203" s="41"/>
      <c r="M203" s="242"/>
      <c r="N203" s="243"/>
      <c r="O203" s="89"/>
      <c r="P203" s="89"/>
      <c r="Q203" s="89"/>
      <c r="R203" s="89"/>
      <c r="S203" s="89"/>
      <c r="T203" s="90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166</v>
      </c>
      <c r="AU203" s="14" t="s">
        <v>92</v>
      </c>
    </row>
    <row r="204" s="2" customFormat="1" ht="24.15" customHeight="1">
      <c r="A204" s="35"/>
      <c r="B204" s="36"/>
      <c r="C204" s="225" t="s">
        <v>307</v>
      </c>
      <c r="D204" s="225" t="s">
        <v>159</v>
      </c>
      <c r="E204" s="226" t="s">
        <v>1203</v>
      </c>
      <c r="F204" s="227" t="s">
        <v>1204</v>
      </c>
      <c r="G204" s="228" t="s">
        <v>1192</v>
      </c>
      <c r="H204" s="229">
        <v>1</v>
      </c>
      <c r="I204" s="230"/>
      <c r="J204" s="231">
        <f>ROUND(I204*H204,2)</f>
        <v>0</v>
      </c>
      <c r="K204" s="232"/>
      <c r="L204" s="41"/>
      <c r="M204" s="233" t="s">
        <v>1</v>
      </c>
      <c r="N204" s="234" t="s">
        <v>47</v>
      </c>
      <c r="O204" s="89"/>
      <c r="P204" s="235">
        <f>O204*H204</f>
        <v>0</v>
      </c>
      <c r="Q204" s="235">
        <v>0.020070000000000001</v>
      </c>
      <c r="R204" s="235">
        <f>Q204*H204</f>
        <v>0.020070000000000001</v>
      </c>
      <c r="S204" s="235">
        <v>0</v>
      </c>
      <c r="T204" s="23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7" t="s">
        <v>224</v>
      </c>
      <c r="AT204" s="237" t="s">
        <v>159</v>
      </c>
      <c r="AU204" s="237" t="s">
        <v>92</v>
      </c>
      <c r="AY204" s="14" t="s">
        <v>156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4" t="s">
        <v>164</v>
      </c>
      <c r="BK204" s="238">
        <f>ROUND(I204*H204,2)</f>
        <v>0</v>
      </c>
      <c r="BL204" s="14" t="s">
        <v>224</v>
      </c>
      <c r="BM204" s="237" t="s">
        <v>1762</v>
      </c>
    </row>
    <row r="205" s="2" customFormat="1">
      <c r="A205" s="35"/>
      <c r="B205" s="36"/>
      <c r="C205" s="37"/>
      <c r="D205" s="239" t="s">
        <v>166</v>
      </c>
      <c r="E205" s="37"/>
      <c r="F205" s="240" t="s">
        <v>1204</v>
      </c>
      <c r="G205" s="37"/>
      <c r="H205" s="37"/>
      <c r="I205" s="241"/>
      <c r="J205" s="37"/>
      <c r="K205" s="37"/>
      <c r="L205" s="41"/>
      <c r="M205" s="242"/>
      <c r="N205" s="243"/>
      <c r="O205" s="89"/>
      <c r="P205" s="89"/>
      <c r="Q205" s="89"/>
      <c r="R205" s="89"/>
      <c r="S205" s="89"/>
      <c r="T205" s="90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166</v>
      </c>
      <c r="AU205" s="14" t="s">
        <v>92</v>
      </c>
    </row>
    <row r="206" s="2" customFormat="1" ht="16.5" customHeight="1">
      <c r="A206" s="35"/>
      <c r="B206" s="36"/>
      <c r="C206" s="225" t="s">
        <v>311</v>
      </c>
      <c r="D206" s="225" t="s">
        <v>159</v>
      </c>
      <c r="E206" s="226" t="s">
        <v>1206</v>
      </c>
      <c r="F206" s="227" t="s">
        <v>1207</v>
      </c>
      <c r="G206" s="228" t="s">
        <v>283</v>
      </c>
      <c r="H206" s="229">
        <v>1</v>
      </c>
      <c r="I206" s="230"/>
      <c r="J206" s="231">
        <f>ROUND(I206*H206,2)</f>
        <v>0</v>
      </c>
      <c r="K206" s="232"/>
      <c r="L206" s="41"/>
      <c r="M206" s="233" t="s">
        <v>1</v>
      </c>
      <c r="N206" s="234" t="s">
        <v>47</v>
      </c>
      <c r="O206" s="89"/>
      <c r="P206" s="235">
        <f>O206*H206</f>
        <v>0</v>
      </c>
      <c r="Q206" s="235">
        <v>0.00109</v>
      </c>
      <c r="R206" s="235">
        <f>Q206*H206</f>
        <v>0.00109</v>
      </c>
      <c r="S206" s="235">
        <v>0</v>
      </c>
      <c r="T206" s="23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7" t="s">
        <v>224</v>
      </c>
      <c r="AT206" s="237" t="s">
        <v>159</v>
      </c>
      <c r="AU206" s="237" t="s">
        <v>92</v>
      </c>
      <c r="AY206" s="14" t="s">
        <v>156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4" t="s">
        <v>164</v>
      </c>
      <c r="BK206" s="238">
        <f>ROUND(I206*H206,2)</f>
        <v>0</v>
      </c>
      <c r="BL206" s="14" t="s">
        <v>224</v>
      </c>
      <c r="BM206" s="237" t="s">
        <v>1763</v>
      </c>
    </row>
    <row r="207" s="2" customFormat="1">
      <c r="A207" s="35"/>
      <c r="B207" s="36"/>
      <c r="C207" s="37"/>
      <c r="D207" s="239" t="s">
        <v>166</v>
      </c>
      <c r="E207" s="37"/>
      <c r="F207" s="240" t="s">
        <v>1207</v>
      </c>
      <c r="G207" s="37"/>
      <c r="H207" s="37"/>
      <c r="I207" s="241"/>
      <c r="J207" s="37"/>
      <c r="K207" s="37"/>
      <c r="L207" s="41"/>
      <c r="M207" s="242"/>
      <c r="N207" s="243"/>
      <c r="O207" s="89"/>
      <c r="P207" s="89"/>
      <c r="Q207" s="89"/>
      <c r="R207" s="89"/>
      <c r="S207" s="89"/>
      <c r="T207" s="90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166</v>
      </c>
      <c r="AU207" s="14" t="s">
        <v>92</v>
      </c>
    </row>
    <row r="208" s="2" customFormat="1" ht="24.15" customHeight="1">
      <c r="A208" s="35"/>
      <c r="B208" s="36"/>
      <c r="C208" s="225" t="s">
        <v>315</v>
      </c>
      <c r="D208" s="225" t="s">
        <v>159</v>
      </c>
      <c r="E208" s="226" t="s">
        <v>1209</v>
      </c>
      <c r="F208" s="227" t="s">
        <v>1210</v>
      </c>
      <c r="G208" s="228" t="s">
        <v>1192</v>
      </c>
      <c r="H208" s="229">
        <v>2</v>
      </c>
      <c r="I208" s="230"/>
      <c r="J208" s="231">
        <f>ROUND(I208*H208,2)</f>
        <v>0</v>
      </c>
      <c r="K208" s="232"/>
      <c r="L208" s="41"/>
      <c r="M208" s="233" t="s">
        <v>1</v>
      </c>
      <c r="N208" s="234" t="s">
        <v>47</v>
      </c>
      <c r="O208" s="89"/>
      <c r="P208" s="235">
        <f>O208*H208</f>
        <v>0</v>
      </c>
      <c r="Q208" s="235">
        <v>0.00019000000000000001</v>
      </c>
      <c r="R208" s="235">
        <f>Q208*H208</f>
        <v>0.00038000000000000002</v>
      </c>
      <c r="S208" s="235">
        <v>0</v>
      </c>
      <c r="T208" s="23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7" t="s">
        <v>224</v>
      </c>
      <c r="AT208" s="237" t="s">
        <v>159</v>
      </c>
      <c r="AU208" s="237" t="s">
        <v>92</v>
      </c>
      <c r="AY208" s="14" t="s">
        <v>156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4" t="s">
        <v>164</v>
      </c>
      <c r="BK208" s="238">
        <f>ROUND(I208*H208,2)</f>
        <v>0</v>
      </c>
      <c r="BL208" s="14" t="s">
        <v>224</v>
      </c>
      <c r="BM208" s="237" t="s">
        <v>1764</v>
      </c>
    </row>
    <row r="209" s="2" customFormat="1">
      <c r="A209" s="35"/>
      <c r="B209" s="36"/>
      <c r="C209" s="37"/>
      <c r="D209" s="239" t="s">
        <v>166</v>
      </c>
      <c r="E209" s="37"/>
      <c r="F209" s="240" t="s">
        <v>1210</v>
      </c>
      <c r="G209" s="37"/>
      <c r="H209" s="37"/>
      <c r="I209" s="241"/>
      <c r="J209" s="37"/>
      <c r="K209" s="37"/>
      <c r="L209" s="41"/>
      <c r="M209" s="242"/>
      <c r="N209" s="243"/>
      <c r="O209" s="89"/>
      <c r="P209" s="89"/>
      <c r="Q209" s="89"/>
      <c r="R209" s="89"/>
      <c r="S209" s="89"/>
      <c r="T209" s="90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166</v>
      </c>
      <c r="AU209" s="14" t="s">
        <v>92</v>
      </c>
    </row>
    <row r="210" s="2" customFormat="1" ht="21.75" customHeight="1">
      <c r="A210" s="35"/>
      <c r="B210" s="36"/>
      <c r="C210" s="225" t="s">
        <v>319</v>
      </c>
      <c r="D210" s="225" t="s">
        <v>159</v>
      </c>
      <c r="E210" s="226" t="s">
        <v>1212</v>
      </c>
      <c r="F210" s="227" t="s">
        <v>1213</v>
      </c>
      <c r="G210" s="228" t="s">
        <v>1192</v>
      </c>
      <c r="H210" s="229">
        <v>1</v>
      </c>
      <c r="I210" s="230"/>
      <c r="J210" s="231">
        <f>ROUND(I210*H210,2)</f>
        <v>0</v>
      </c>
      <c r="K210" s="232"/>
      <c r="L210" s="41"/>
      <c r="M210" s="233" t="s">
        <v>1</v>
      </c>
      <c r="N210" s="234" t="s">
        <v>47</v>
      </c>
      <c r="O210" s="89"/>
      <c r="P210" s="235">
        <f>O210*H210</f>
        <v>0</v>
      </c>
      <c r="Q210" s="235">
        <v>9.0000000000000006E-05</v>
      </c>
      <c r="R210" s="235">
        <f>Q210*H210</f>
        <v>9.0000000000000006E-05</v>
      </c>
      <c r="S210" s="235">
        <v>0</v>
      </c>
      <c r="T210" s="23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7" t="s">
        <v>224</v>
      </c>
      <c r="AT210" s="237" t="s">
        <v>159</v>
      </c>
      <c r="AU210" s="237" t="s">
        <v>92</v>
      </c>
      <c r="AY210" s="14" t="s">
        <v>156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4" t="s">
        <v>164</v>
      </c>
      <c r="BK210" s="238">
        <f>ROUND(I210*H210,2)</f>
        <v>0</v>
      </c>
      <c r="BL210" s="14" t="s">
        <v>224</v>
      </c>
      <c r="BM210" s="237" t="s">
        <v>1765</v>
      </c>
    </row>
    <row r="211" s="2" customFormat="1">
      <c r="A211" s="35"/>
      <c r="B211" s="36"/>
      <c r="C211" s="37"/>
      <c r="D211" s="239" t="s">
        <v>166</v>
      </c>
      <c r="E211" s="37"/>
      <c r="F211" s="240" t="s">
        <v>1213</v>
      </c>
      <c r="G211" s="37"/>
      <c r="H211" s="37"/>
      <c r="I211" s="241"/>
      <c r="J211" s="37"/>
      <c r="K211" s="37"/>
      <c r="L211" s="41"/>
      <c r="M211" s="242"/>
      <c r="N211" s="243"/>
      <c r="O211" s="89"/>
      <c r="P211" s="89"/>
      <c r="Q211" s="89"/>
      <c r="R211" s="89"/>
      <c r="S211" s="89"/>
      <c r="T211" s="90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166</v>
      </c>
      <c r="AU211" s="14" t="s">
        <v>92</v>
      </c>
    </row>
    <row r="212" s="2" customFormat="1" ht="16.5" customHeight="1">
      <c r="A212" s="35"/>
      <c r="B212" s="36"/>
      <c r="C212" s="244" t="s">
        <v>323</v>
      </c>
      <c r="D212" s="244" t="s">
        <v>245</v>
      </c>
      <c r="E212" s="245" t="s">
        <v>1215</v>
      </c>
      <c r="F212" s="246" t="s">
        <v>1216</v>
      </c>
      <c r="G212" s="247" t="s">
        <v>283</v>
      </c>
      <c r="H212" s="248">
        <v>1</v>
      </c>
      <c r="I212" s="249"/>
      <c r="J212" s="250">
        <f>ROUND(I212*H212,2)</f>
        <v>0</v>
      </c>
      <c r="K212" s="251"/>
      <c r="L212" s="252"/>
      <c r="M212" s="253" t="s">
        <v>1</v>
      </c>
      <c r="N212" s="254" t="s">
        <v>47</v>
      </c>
      <c r="O212" s="89"/>
      <c r="P212" s="235">
        <f>O212*H212</f>
        <v>0</v>
      </c>
      <c r="Q212" s="235">
        <v>0.00014999999999999999</v>
      </c>
      <c r="R212" s="235">
        <f>Q212*H212</f>
        <v>0.00014999999999999999</v>
      </c>
      <c r="S212" s="235">
        <v>0</v>
      </c>
      <c r="T212" s="23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7" t="s">
        <v>248</v>
      </c>
      <c r="AT212" s="237" t="s">
        <v>245</v>
      </c>
      <c r="AU212" s="237" t="s">
        <v>92</v>
      </c>
      <c r="AY212" s="14" t="s">
        <v>156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4" t="s">
        <v>164</v>
      </c>
      <c r="BK212" s="238">
        <f>ROUND(I212*H212,2)</f>
        <v>0</v>
      </c>
      <c r="BL212" s="14" t="s">
        <v>224</v>
      </c>
      <c r="BM212" s="237" t="s">
        <v>1766</v>
      </c>
    </row>
    <row r="213" s="2" customFormat="1">
      <c r="A213" s="35"/>
      <c r="B213" s="36"/>
      <c r="C213" s="37"/>
      <c r="D213" s="239" t="s">
        <v>166</v>
      </c>
      <c r="E213" s="37"/>
      <c r="F213" s="240" t="s">
        <v>1216</v>
      </c>
      <c r="G213" s="37"/>
      <c r="H213" s="37"/>
      <c r="I213" s="241"/>
      <c r="J213" s="37"/>
      <c r="K213" s="37"/>
      <c r="L213" s="41"/>
      <c r="M213" s="242"/>
      <c r="N213" s="243"/>
      <c r="O213" s="89"/>
      <c r="P213" s="89"/>
      <c r="Q213" s="89"/>
      <c r="R213" s="89"/>
      <c r="S213" s="89"/>
      <c r="T213" s="90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166</v>
      </c>
      <c r="AU213" s="14" t="s">
        <v>92</v>
      </c>
    </row>
    <row r="214" s="2" customFormat="1" ht="16.5" customHeight="1">
      <c r="A214" s="35"/>
      <c r="B214" s="36"/>
      <c r="C214" s="225" t="s">
        <v>327</v>
      </c>
      <c r="D214" s="225" t="s">
        <v>159</v>
      </c>
      <c r="E214" s="226" t="s">
        <v>1218</v>
      </c>
      <c r="F214" s="227" t="s">
        <v>1219</v>
      </c>
      <c r="G214" s="228" t="s">
        <v>1192</v>
      </c>
      <c r="H214" s="229">
        <v>1</v>
      </c>
      <c r="I214" s="230"/>
      <c r="J214" s="231">
        <f>ROUND(I214*H214,2)</f>
        <v>0</v>
      </c>
      <c r="K214" s="232"/>
      <c r="L214" s="41"/>
      <c r="M214" s="233" t="s">
        <v>1</v>
      </c>
      <c r="N214" s="234" t="s">
        <v>47</v>
      </c>
      <c r="O214" s="89"/>
      <c r="P214" s="235">
        <f>O214*H214</f>
        <v>0</v>
      </c>
      <c r="Q214" s="235">
        <v>0.0018400000000000001</v>
      </c>
      <c r="R214" s="235">
        <f>Q214*H214</f>
        <v>0.0018400000000000001</v>
      </c>
      <c r="S214" s="235">
        <v>0</v>
      </c>
      <c r="T214" s="23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7" t="s">
        <v>224</v>
      </c>
      <c r="AT214" s="237" t="s">
        <v>159</v>
      </c>
      <c r="AU214" s="237" t="s">
        <v>92</v>
      </c>
      <c r="AY214" s="14" t="s">
        <v>156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4" t="s">
        <v>164</v>
      </c>
      <c r="BK214" s="238">
        <f>ROUND(I214*H214,2)</f>
        <v>0</v>
      </c>
      <c r="BL214" s="14" t="s">
        <v>224</v>
      </c>
      <c r="BM214" s="237" t="s">
        <v>1767</v>
      </c>
    </row>
    <row r="215" s="2" customFormat="1">
      <c r="A215" s="35"/>
      <c r="B215" s="36"/>
      <c r="C215" s="37"/>
      <c r="D215" s="239" t="s">
        <v>166</v>
      </c>
      <c r="E215" s="37"/>
      <c r="F215" s="240" t="s">
        <v>1219</v>
      </c>
      <c r="G215" s="37"/>
      <c r="H215" s="37"/>
      <c r="I215" s="241"/>
      <c r="J215" s="37"/>
      <c r="K215" s="37"/>
      <c r="L215" s="41"/>
      <c r="M215" s="242"/>
      <c r="N215" s="243"/>
      <c r="O215" s="89"/>
      <c r="P215" s="89"/>
      <c r="Q215" s="89"/>
      <c r="R215" s="89"/>
      <c r="S215" s="89"/>
      <c r="T215" s="90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166</v>
      </c>
      <c r="AU215" s="14" t="s">
        <v>92</v>
      </c>
    </row>
    <row r="216" s="2" customFormat="1" ht="24.15" customHeight="1">
      <c r="A216" s="35"/>
      <c r="B216" s="36"/>
      <c r="C216" s="225" t="s">
        <v>331</v>
      </c>
      <c r="D216" s="225" t="s">
        <v>159</v>
      </c>
      <c r="E216" s="226" t="s">
        <v>1221</v>
      </c>
      <c r="F216" s="227" t="s">
        <v>1222</v>
      </c>
      <c r="G216" s="228" t="s">
        <v>1192</v>
      </c>
      <c r="H216" s="229">
        <v>1</v>
      </c>
      <c r="I216" s="230"/>
      <c r="J216" s="231">
        <f>ROUND(I216*H216,2)</f>
        <v>0</v>
      </c>
      <c r="K216" s="232"/>
      <c r="L216" s="41"/>
      <c r="M216" s="233" t="s">
        <v>1</v>
      </c>
      <c r="N216" s="234" t="s">
        <v>47</v>
      </c>
      <c r="O216" s="89"/>
      <c r="P216" s="235">
        <f>O216*H216</f>
        <v>0</v>
      </c>
      <c r="Q216" s="235">
        <v>0.0023600000000000001</v>
      </c>
      <c r="R216" s="235">
        <f>Q216*H216</f>
        <v>0.0023600000000000001</v>
      </c>
      <c r="S216" s="235">
        <v>0</v>
      </c>
      <c r="T216" s="23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7" t="s">
        <v>224</v>
      </c>
      <c r="AT216" s="237" t="s">
        <v>159</v>
      </c>
      <c r="AU216" s="237" t="s">
        <v>92</v>
      </c>
      <c r="AY216" s="14" t="s">
        <v>156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4" t="s">
        <v>164</v>
      </c>
      <c r="BK216" s="238">
        <f>ROUND(I216*H216,2)</f>
        <v>0</v>
      </c>
      <c r="BL216" s="14" t="s">
        <v>224</v>
      </c>
      <c r="BM216" s="237" t="s">
        <v>1768</v>
      </c>
    </row>
    <row r="217" s="2" customFormat="1">
      <c r="A217" s="35"/>
      <c r="B217" s="36"/>
      <c r="C217" s="37"/>
      <c r="D217" s="239" t="s">
        <v>166</v>
      </c>
      <c r="E217" s="37"/>
      <c r="F217" s="240" t="s">
        <v>1222</v>
      </c>
      <c r="G217" s="37"/>
      <c r="H217" s="37"/>
      <c r="I217" s="241"/>
      <c r="J217" s="37"/>
      <c r="K217" s="37"/>
      <c r="L217" s="41"/>
      <c r="M217" s="242"/>
      <c r="N217" s="243"/>
      <c r="O217" s="89"/>
      <c r="P217" s="89"/>
      <c r="Q217" s="89"/>
      <c r="R217" s="89"/>
      <c r="S217" s="89"/>
      <c r="T217" s="90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166</v>
      </c>
      <c r="AU217" s="14" t="s">
        <v>92</v>
      </c>
    </row>
    <row r="218" s="2" customFormat="1" ht="24.15" customHeight="1">
      <c r="A218" s="35"/>
      <c r="B218" s="36"/>
      <c r="C218" s="225" t="s">
        <v>335</v>
      </c>
      <c r="D218" s="225" t="s">
        <v>159</v>
      </c>
      <c r="E218" s="226" t="s">
        <v>1224</v>
      </c>
      <c r="F218" s="227" t="s">
        <v>1225</v>
      </c>
      <c r="G218" s="228" t="s">
        <v>283</v>
      </c>
      <c r="H218" s="229">
        <v>1</v>
      </c>
      <c r="I218" s="230"/>
      <c r="J218" s="231">
        <f>ROUND(I218*H218,2)</f>
        <v>0</v>
      </c>
      <c r="K218" s="232"/>
      <c r="L218" s="41"/>
      <c r="M218" s="233" t="s">
        <v>1</v>
      </c>
      <c r="N218" s="234" t="s">
        <v>47</v>
      </c>
      <c r="O218" s="89"/>
      <c r="P218" s="235">
        <f>O218*H218</f>
        <v>0</v>
      </c>
      <c r="Q218" s="235">
        <v>0.0010100000000000001</v>
      </c>
      <c r="R218" s="235">
        <f>Q218*H218</f>
        <v>0.0010100000000000001</v>
      </c>
      <c r="S218" s="235">
        <v>0</v>
      </c>
      <c r="T218" s="23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7" t="s">
        <v>224</v>
      </c>
      <c r="AT218" s="237" t="s">
        <v>159</v>
      </c>
      <c r="AU218" s="237" t="s">
        <v>92</v>
      </c>
      <c r="AY218" s="14" t="s">
        <v>156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4" t="s">
        <v>164</v>
      </c>
      <c r="BK218" s="238">
        <f>ROUND(I218*H218,2)</f>
        <v>0</v>
      </c>
      <c r="BL218" s="14" t="s">
        <v>224</v>
      </c>
      <c r="BM218" s="237" t="s">
        <v>1769</v>
      </c>
    </row>
    <row r="219" s="2" customFormat="1">
      <c r="A219" s="35"/>
      <c r="B219" s="36"/>
      <c r="C219" s="37"/>
      <c r="D219" s="239" t="s">
        <v>166</v>
      </c>
      <c r="E219" s="37"/>
      <c r="F219" s="240" t="s">
        <v>1225</v>
      </c>
      <c r="G219" s="37"/>
      <c r="H219" s="37"/>
      <c r="I219" s="241"/>
      <c r="J219" s="37"/>
      <c r="K219" s="37"/>
      <c r="L219" s="41"/>
      <c r="M219" s="242"/>
      <c r="N219" s="243"/>
      <c r="O219" s="89"/>
      <c r="P219" s="89"/>
      <c r="Q219" s="89"/>
      <c r="R219" s="89"/>
      <c r="S219" s="89"/>
      <c r="T219" s="90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166</v>
      </c>
      <c r="AU219" s="14" t="s">
        <v>92</v>
      </c>
    </row>
    <row r="220" s="2" customFormat="1" ht="21.75" customHeight="1">
      <c r="A220" s="35"/>
      <c r="B220" s="36"/>
      <c r="C220" s="225" t="s">
        <v>339</v>
      </c>
      <c r="D220" s="225" t="s">
        <v>159</v>
      </c>
      <c r="E220" s="226" t="s">
        <v>1227</v>
      </c>
      <c r="F220" s="227" t="s">
        <v>1228</v>
      </c>
      <c r="G220" s="228" t="s">
        <v>283</v>
      </c>
      <c r="H220" s="229">
        <v>1</v>
      </c>
      <c r="I220" s="230"/>
      <c r="J220" s="231">
        <f>ROUND(I220*H220,2)</f>
        <v>0</v>
      </c>
      <c r="K220" s="232"/>
      <c r="L220" s="41"/>
      <c r="M220" s="233" t="s">
        <v>1</v>
      </c>
      <c r="N220" s="234" t="s">
        <v>47</v>
      </c>
      <c r="O220" s="89"/>
      <c r="P220" s="235">
        <f>O220*H220</f>
        <v>0</v>
      </c>
      <c r="Q220" s="235">
        <v>0.00014999999999999999</v>
      </c>
      <c r="R220" s="235">
        <f>Q220*H220</f>
        <v>0.00014999999999999999</v>
      </c>
      <c r="S220" s="235">
        <v>0</v>
      </c>
      <c r="T220" s="23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7" t="s">
        <v>224</v>
      </c>
      <c r="AT220" s="237" t="s">
        <v>159</v>
      </c>
      <c r="AU220" s="237" t="s">
        <v>92</v>
      </c>
      <c r="AY220" s="14" t="s">
        <v>156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4" t="s">
        <v>164</v>
      </c>
      <c r="BK220" s="238">
        <f>ROUND(I220*H220,2)</f>
        <v>0</v>
      </c>
      <c r="BL220" s="14" t="s">
        <v>224</v>
      </c>
      <c r="BM220" s="237" t="s">
        <v>1770</v>
      </c>
    </row>
    <row r="221" s="2" customFormat="1">
      <c r="A221" s="35"/>
      <c r="B221" s="36"/>
      <c r="C221" s="37"/>
      <c r="D221" s="239" t="s">
        <v>166</v>
      </c>
      <c r="E221" s="37"/>
      <c r="F221" s="240" t="s">
        <v>1228</v>
      </c>
      <c r="G221" s="37"/>
      <c r="H221" s="37"/>
      <c r="I221" s="241"/>
      <c r="J221" s="37"/>
      <c r="K221" s="37"/>
      <c r="L221" s="41"/>
      <c r="M221" s="242"/>
      <c r="N221" s="243"/>
      <c r="O221" s="89"/>
      <c r="P221" s="89"/>
      <c r="Q221" s="89"/>
      <c r="R221" s="89"/>
      <c r="S221" s="89"/>
      <c r="T221" s="90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166</v>
      </c>
      <c r="AU221" s="14" t="s">
        <v>92</v>
      </c>
    </row>
    <row r="222" s="2" customFormat="1" ht="24.15" customHeight="1">
      <c r="A222" s="35"/>
      <c r="B222" s="36"/>
      <c r="C222" s="244" t="s">
        <v>344</v>
      </c>
      <c r="D222" s="244" t="s">
        <v>245</v>
      </c>
      <c r="E222" s="245" t="s">
        <v>1230</v>
      </c>
      <c r="F222" s="246" t="s">
        <v>1231</v>
      </c>
      <c r="G222" s="247" t="s">
        <v>283</v>
      </c>
      <c r="H222" s="248">
        <v>1</v>
      </c>
      <c r="I222" s="249"/>
      <c r="J222" s="250">
        <f>ROUND(I222*H222,2)</f>
        <v>0</v>
      </c>
      <c r="K222" s="251"/>
      <c r="L222" s="252"/>
      <c r="M222" s="253" t="s">
        <v>1</v>
      </c>
      <c r="N222" s="254" t="s">
        <v>47</v>
      </c>
      <c r="O222" s="89"/>
      <c r="P222" s="235">
        <f>O222*H222</f>
        <v>0</v>
      </c>
      <c r="Q222" s="235">
        <v>0.00089999999999999998</v>
      </c>
      <c r="R222" s="235">
        <f>Q222*H222</f>
        <v>0.00089999999999999998</v>
      </c>
      <c r="S222" s="235">
        <v>0</v>
      </c>
      <c r="T222" s="23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7" t="s">
        <v>248</v>
      </c>
      <c r="AT222" s="237" t="s">
        <v>245</v>
      </c>
      <c r="AU222" s="237" t="s">
        <v>92</v>
      </c>
      <c r="AY222" s="14" t="s">
        <v>156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4" t="s">
        <v>164</v>
      </c>
      <c r="BK222" s="238">
        <f>ROUND(I222*H222,2)</f>
        <v>0</v>
      </c>
      <c r="BL222" s="14" t="s">
        <v>224</v>
      </c>
      <c r="BM222" s="237" t="s">
        <v>1771</v>
      </c>
    </row>
    <row r="223" s="2" customFormat="1">
      <c r="A223" s="35"/>
      <c r="B223" s="36"/>
      <c r="C223" s="37"/>
      <c r="D223" s="239" t="s">
        <v>166</v>
      </c>
      <c r="E223" s="37"/>
      <c r="F223" s="240" t="s">
        <v>1231</v>
      </c>
      <c r="G223" s="37"/>
      <c r="H223" s="37"/>
      <c r="I223" s="241"/>
      <c r="J223" s="37"/>
      <c r="K223" s="37"/>
      <c r="L223" s="41"/>
      <c r="M223" s="242"/>
      <c r="N223" s="243"/>
      <c r="O223" s="89"/>
      <c r="P223" s="89"/>
      <c r="Q223" s="89"/>
      <c r="R223" s="89"/>
      <c r="S223" s="89"/>
      <c r="T223" s="90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166</v>
      </c>
      <c r="AU223" s="14" t="s">
        <v>92</v>
      </c>
    </row>
    <row r="224" s="2" customFormat="1" ht="24.15" customHeight="1">
      <c r="A224" s="35"/>
      <c r="B224" s="36"/>
      <c r="C224" s="225" t="s">
        <v>349</v>
      </c>
      <c r="D224" s="225" t="s">
        <v>159</v>
      </c>
      <c r="E224" s="226" t="s">
        <v>1233</v>
      </c>
      <c r="F224" s="227" t="s">
        <v>1234</v>
      </c>
      <c r="G224" s="228" t="s">
        <v>210</v>
      </c>
      <c r="H224" s="229">
        <v>0.074999999999999997</v>
      </c>
      <c r="I224" s="230"/>
      <c r="J224" s="231">
        <f>ROUND(I224*H224,2)</f>
        <v>0</v>
      </c>
      <c r="K224" s="232"/>
      <c r="L224" s="41"/>
      <c r="M224" s="233" t="s">
        <v>1</v>
      </c>
      <c r="N224" s="234" t="s">
        <v>47</v>
      </c>
      <c r="O224" s="89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7" t="s">
        <v>224</v>
      </c>
      <c r="AT224" s="237" t="s">
        <v>159</v>
      </c>
      <c r="AU224" s="237" t="s">
        <v>92</v>
      </c>
      <c r="AY224" s="14" t="s">
        <v>156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4" t="s">
        <v>164</v>
      </c>
      <c r="BK224" s="238">
        <f>ROUND(I224*H224,2)</f>
        <v>0</v>
      </c>
      <c r="BL224" s="14" t="s">
        <v>224</v>
      </c>
      <c r="BM224" s="237" t="s">
        <v>1772</v>
      </c>
    </row>
    <row r="225" s="2" customFormat="1">
      <c r="A225" s="35"/>
      <c r="B225" s="36"/>
      <c r="C225" s="37"/>
      <c r="D225" s="239" t="s">
        <v>166</v>
      </c>
      <c r="E225" s="37"/>
      <c r="F225" s="240" t="s">
        <v>1236</v>
      </c>
      <c r="G225" s="37"/>
      <c r="H225" s="37"/>
      <c r="I225" s="241"/>
      <c r="J225" s="37"/>
      <c r="K225" s="37"/>
      <c r="L225" s="41"/>
      <c r="M225" s="242"/>
      <c r="N225" s="243"/>
      <c r="O225" s="89"/>
      <c r="P225" s="89"/>
      <c r="Q225" s="89"/>
      <c r="R225" s="89"/>
      <c r="S225" s="89"/>
      <c r="T225" s="90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166</v>
      </c>
      <c r="AU225" s="14" t="s">
        <v>92</v>
      </c>
    </row>
    <row r="226" s="12" customFormat="1" ht="22.8" customHeight="1">
      <c r="A226" s="12"/>
      <c r="B226" s="209"/>
      <c r="C226" s="210"/>
      <c r="D226" s="211" t="s">
        <v>78</v>
      </c>
      <c r="E226" s="223" t="s">
        <v>1237</v>
      </c>
      <c r="F226" s="223" t="s">
        <v>1238</v>
      </c>
      <c r="G226" s="210"/>
      <c r="H226" s="210"/>
      <c r="I226" s="213"/>
      <c r="J226" s="224">
        <f>BK226</f>
        <v>0</v>
      </c>
      <c r="K226" s="210"/>
      <c r="L226" s="215"/>
      <c r="M226" s="216"/>
      <c r="N226" s="217"/>
      <c r="O226" s="217"/>
      <c r="P226" s="218">
        <f>SUM(P227:P234)</f>
        <v>0</v>
      </c>
      <c r="Q226" s="217"/>
      <c r="R226" s="218">
        <f>SUM(R227:R234)</f>
        <v>0.010200000000000001</v>
      </c>
      <c r="S226" s="217"/>
      <c r="T226" s="219">
        <f>SUM(T227:T234)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0" t="s">
        <v>92</v>
      </c>
      <c r="AT226" s="221" t="s">
        <v>78</v>
      </c>
      <c r="AU226" s="221" t="s">
        <v>86</v>
      </c>
      <c r="AY226" s="220" t="s">
        <v>156</v>
      </c>
      <c r="BK226" s="222">
        <f>SUM(BK227:BK234)</f>
        <v>0</v>
      </c>
    </row>
    <row r="227" s="2" customFormat="1" ht="33" customHeight="1">
      <c r="A227" s="35"/>
      <c r="B227" s="36"/>
      <c r="C227" s="225" t="s">
        <v>356</v>
      </c>
      <c r="D227" s="225" t="s">
        <v>159</v>
      </c>
      <c r="E227" s="226" t="s">
        <v>1239</v>
      </c>
      <c r="F227" s="227" t="s">
        <v>1240</v>
      </c>
      <c r="G227" s="228" t="s">
        <v>1192</v>
      </c>
      <c r="H227" s="229">
        <v>1</v>
      </c>
      <c r="I227" s="230"/>
      <c r="J227" s="231">
        <f>ROUND(I227*H227,2)</f>
        <v>0</v>
      </c>
      <c r="K227" s="232"/>
      <c r="L227" s="41"/>
      <c r="M227" s="233" t="s">
        <v>1</v>
      </c>
      <c r="N227" s="234" t="s">
        <v>47</v>
      </c>
      <c r="O227" s="89"/>
      <c r="P227" s="235">
        <f>O227*H227</f>
        <v>0</v>
      </c>
      <c r="Q227" s="235">
        <v>0.0091999999999999998</v>
      </c>
      <c r="R227" s="235">
        <f>Q227*H227</f>
        <v>0.0091999999999999998</v>
      </c>
      <c r="S227" s="235">
        <v>0</v>
      </c>
      <c r="T227" s="23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7" t="s">
        <v>224</v>
      </c>
      <c r="AT227" s="237" t="s">
        <v>159</v>
      </c>
      <c r="AU227" s="237" t="s">
        <v>92</v>
      </c>
      <c r="AY227" s="14" t="s">
        <v>156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4" t="s">
        <v>164</v>
      </c>
      <c r="BK227" s="238">
        <f>ROUND(I227*H227,2)</f>
        <v>0</v>
      </c>
      <c r="BL227" s="14" t="s">
        <v>224</v>
      </c>
      <c r="BM227" s="237" t="s">
        <v>1773</v>
      </c>
    </row>
    <row r="228" s="2" customFormat="1">
      <c r="A228" s="35"/>
      <c r="B228" s="36"/>
      <c r="C228" s="37"/>
      <c r="D228" s="239" t="s">
        <v>166</v>
      </c>
      <c r="E228" s="37"/>
      <c r="F228" s="240" t="s">
        <v>1240</v>
      </c>
      <c r="G228" s="37"/>
      <c r="H228" s="37"/>
      <c r="I228" s="241"/>
      <c r="J228" s="37"/>
      <c r="K228" s="37"/>
      <c r="L228" s="41"/>
      <c r="M228" s="242"/>
      <c r="N228" s="243"/>
      <c r="O228" s="89"/>
      <c r="P228" s="89"/>
      <c r="Q228" s="89"/>
      <c r="R228" s="89"/>
      <c r="S228" s="89"/>
      <c r="T228" s="90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166</v>
      </c>
      <c r="AU228" s="14" t="s">
        <v>92</v>
      </c>
    </row>
    <row r="229" s="2" customFormat="1" ht="24.15" customHeight="1">
      <c r="A229" s="35"/>
      <c r="B229" s="36"/>
      <c r="C229" s="225" t="s">
        <v>360</v>
      </c>
      <c r="D229" s="225" t="s">
        <v>159</v>
      </c>
      <c r="E229" s="226" t="s">
        <v>1242</v>
      </c>
      <c r="F229" s="227" t="s">
        <v>1243</v>
      </c>
      <c r="G229" s="228" t="s">
        <v>1192</v>
      </c>
      <c r="H229" s="229">
        <v>1</v>
      </c>
      <c r="I229" s="230"/>
      <c r="J229" s="231">
        <f>ROUND(I229*H229,2)</f>
        <v>0</v>
      </c>
      <c r="K229" s="232"/>
      <c r="L229" s="41"/>
      <c r="M229" s="233" t="s">
        <v>1</v>
      </c>
      <c r="N229" s="234" t="s">
        <v>47</v>
      </c>
      <c r="O229" s="89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7" t="s">
        <v>224</v>
      </c>
      <c r="AT229" s="237" t="s">
        <v>159</v>
      </c>
      <c r="AU229" s="237" t="s">
        <v>92</v>
      </c>
      <c r="AY229" s="14" t="s">
        <v>156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4" t="s">
        <v>164</v>
      </c>
      <c r="BK229" s="238">
        <f>ROUND(I229*H229,2)</f>
        <v>0</v>
      </c>
      <c r="BL229" s="14" t="s">
        <v>224</v>
      </c>
      <c r="BM229" s="237" t="s">
        <v>1774</v>
      </c>
    </row>
    <row r="230" s="2" customFormat="1">
      <c r="A230" s="35"/>
      <c r="B230" s="36"/>
      <c r="C230" s="37"/>
      <c r="D230" s="239" t="s">
        <v>166</v>
      </c>
      <c r="E230" s="37"/>
      <c r="F230" s="240" t="s">
        <v>1243</v>
      </c>
      <c r="G230" s="37"/>
      <c r="H230" s="37"/>
      <c r="I230" s="241"/>
      <c r="J230" s="37"/>
      <c r="K230" s="37"/>
      <c r="L230" s="41"/>
      <c r="M230" s="242"/>
      <c r="N230" s="243"/>
      <c r="O230" s="89"/>
      <c r="P230" s="89"/>
      <c r="Q230" s="89"/>
      <c r="R230" s="89"/>
      <c r="S230" s="89"/>
      <c r="T230" s="90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166</v>
      </c>
      <c r="AU230" s="14" t="s">
        <v>92</v>
      </c>
    </row>
    <row r="231" s="2" customFormat="1" ht="24.15" customHeight="1">
      <c r="A231" s="35"/>
      <c r="B231" s="36"/>
      <c r="C231" s="244" t="s">
        <v>364</v>
      </c>
      <c r="D231" s="244" t="s">
        <v>245</v>
      </c>
      <c r="E231" s="245" t="s">
        <v>1245</v>
      </c>
      <c r="F231" s="246" t="s">
        <v>1246</v>
      </c>
      <c r="G231" s="247" t="s">
        <v>283</v>
      </c>
      <c r="H231" s="248">
        <v>1</v>
      </c>
      <c r="I231" s="249"/>
      <c r="J231" s="250">
        <f>ROUND(I231*H231,2)</f>
        <v>0</v>
      </c>
      <c r="K231" s="251"/>
      <c r="L231" s="252"/>
      <c r="M231" s="253" t="s">
        <v>1</v>
      </c>
      <c r="N231" s="254" t="s">
        <v>47</v>
      </c>
      <c r="O231" s="89"/>
      <c r="P231" s="235">
        <f>O231*H231</f>
        <v>0</v>
      </c>
      <c r="Q231" s="235">
        <v>0.001</v>
      </c>
      <c r="R231" s="235">
        <f>Q231*H231</f>
        <v>0.001</v>
      </c>
      <c r="S231" s="235">
        <v>0</v>
      </c>
      <c r="T231" s="23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7" t="s">
        <v>248</v>
      </c>
      <c r="AT231" s="237" t="s">
        <v>245</v>
      </c>
      <c r="AU231" s="237" t="s">
        <v>92</v>
      </c>
      <c r="AY231" s="14" t="s">
        <v>156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4" t="s">
        <v>164</v>
      </c>
      <c r="BK231" s="238">
        <f>ROUND(I231*H231,2)</f>
        <v>0</v>
      </c>
      <c r="BL231" s="14" t="s">
        <v>224</v>
      </c>
      <c r="BM231" s="237" t="s">
        <v>1775</v>
      </c>
    </row>
    <row r="232" s="2" customFormat="1">
      <c r="A232" s="35"/>
      <c r="B232" s="36"/>
      <c r="C232" s="37"/>
      <c r="D232" s="239" t="s">
        <v>166</v>
      </c>
      <c r="E232" s="37"/>
      <c r="F232" s="240" t="s">
        <v>1246</v>
      </c>
      <c r="G232" s="37"/>
      <c r="H232" s="37"/>
      <c r="I232" s="241"/>
      <c r="J232" s="37"/>
      <c r="K232" s="37"/>
      <c r="L232" s="41"/>
      <c r="M232" s="242"/>
      <c r="N232" s="243"/>
      <c r="O232" s="89"/>
      <c r="P232" s="89"/>
      <c r="Q232" s="89"/>
      <c r="R232" s="89"/>
      <c r="S232" s="89"/>
      <c r="T232" s="90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166</v>
      </c>
      <c r="AU232" s="14" t="s">
        <v>92</v>
      </c>
    </row>
    <row r="233" s="2" customFormat="1" ht="24.15" customHeight="1">
      <c r="A233" s="35"/>
      <c r="B233" s="36"/>
      <c r="C233" s="225" t="s">
        <v>368</v>
      </c>
      <c r="D233" s="225" t="s">
        <v>159</v>
      </c>
      <c r="E233" s="226" t="s">
        <v>1248</v>
      </c>
      <c r="F233" s="227" t="s">
        <v>1249</v>
      </c>
      <c r="G233" s="228" t="s">
        <v>210</v>
      </c>
      <c r="H233" s="229">
        <v>0.01</v>
      </c>
      <c r="I233" s="230"/>
      <c r="J233" s="231">
        <f>ROUND(I233*H233,2)</f>
        <v>0</v>
      </c>
      <c r="K233" s="232"/>
      <c r="L233" s="41"/>
      <c r="M233" s="233" t="s">
        <v>1</v>
      </c>
      <c r="N233" s="234" t="s">
        <v>47</v>
      </c>
      <c r="O233" s="89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7" t="s">
        <v>224</v>
      </c>
      <c r="AT233" s="237" t="s">
        <v>159</v>
      </c>
      <c r="AU233" s="237" t="s">
        <v>92</v>
      </c>
      <c r="AY233" s="14" t="s">
        <v>156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4" t="s">
        <v>164</v>
      </c>
      <c r="BK233" s="238">
        <f>ROUND(I233*H233,2)</f>
        <v>0</v>
      </c>
      <c r="BL233" s="14" t="s">
        <v>224</v>
      </c>
      <c r="BM233" s="237" t="s">
        <v>1776</v>
      </c>
    </row>
    <row r="234" s="2" customFormat="1">
      <c r="A234" s="35"/>
      <c r="B234" s="36"/>
      <c r="C234" s="37"/>
      <c r="D234" s="239" t="s">
        <v>166</v>
      </c>
      <c r="E234" s="37"/>
      <c r="F234" s="240" t="s">
        <v>1251</v>
      </c>
      <c r="G234" s="37"/>
      <c r="H234" s="37"/>
      <c r="I234" s="241"/>
      <c r="J234" s="37"/>
      <c r="K234" s="37"/>
      <c r="L234" s="41"/>
      <c r="M234" s="255"/>
      <c r="N234" s="256"/>
      <c r="O234" s="257"/>
      <c r="P234" s="257"/>
      <c r="Q234" s="257"/>
      <c r="R234" s="257"/>
      <c r="S234" s="257"/>
      <c r="T234" s="258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166</v>
      </c>
      <c r="AU234" s="14" t="s">
        <v>92</v>
      </c>
    </row>
    <row r="235" s="2" customFormat="1" ht="6.96" customHeight="1">
      <c r="A235" s="35"/>
      <c r="B235" s="64"/>
      <c r="C235" s="65"/>
      <c r="D235" s="65"/>
      <c r="E235" s="65"/>
      <c r="F235" s="65"/>
      <c r="G235" s="65"/>
      <c r="H235" s="65"/>
      <c r="I235" s="65"/>
      <c r="J235" s="65"/>
      <c r="K235" s="65"/>
      <c r="L235" s="41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sheet="1" autoFilter="0" formatColumns="0" formatRows="0" objects="1" scenarios="1" spinCount="100000" saltValue="AUrxSbfInikg07blyhAhRf4oyHN00m55m/EbrxsTvhp+5YbHfoyK6BFqpxrw7DsLr+A9prK+CAKp3oamVAfNaQ==" hashValue="0wZN4FR14wIwRAf09wwAOE8yuwOctbQXBYYL+xDKoB3j43L8SkEBkVn7CEFY0V1xJYfADLohdJnuV6xHCyV17Q==" algorithmName="SHA-512" password="CC35"/>
  <autoFilter ref="C129:K2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2024-10-01T18:18:59Z</dcterms:created>
  <dcterms:modified xsi:type="dcterms:W3CDTF">2024-10-01T18:19:14Z</dcterms:modified>
</cp:coreProperties>
</file>